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heila\Documents\CNBTA 2022-2023\Regionals\"/>
    </mc:Choice>
  </mc:AlternateContent>
  <xr:revisionPtr revIDLastSave="0" documentId="13_ncr:1_{FA5639D0-60A9-4BFB-860A-5F1E5A4399D7}" xr6:coauthVersionLast="47" xr6:coauthVersionMax="47" xr10:uidLastSave="{00000000-0000-0000-0000-000000000000}"/>
  <bookViews>
    <workbookView xWindow="-108" yWindow="-108" windowWidth="23256" windowHeight="12456" firstSheet="4" activeTab="9" xr2:uid="{00000000-000D-0000-FFFF-FFFF00000000}"/>
  </bookViews>
  <sheets>
    <sheet name="Miss Regional PAGEANT" sheetId="1" r:id="rId1"/>
    <sheet name="2-Baton" sheetId="7" r:id="rId2"/>
    <sheet name="3-Baton" sheetId="14" r:id="rId3"/>
    <sheet name="Duets" sheetId="8" r:id="rId4"/>
    <sheet name="Basic Strut" sheetId="2" r:id="rId5"/>
    <sheet name="X-Struts" sheetId="5" r:id="rId6"/>
    <sheet name="Solo" sheetId="6" r:id="rId7"/>
    <sheet name="Artistic Twirl" sheetId="28" r:id="rId8"/>
    <sheet name="Artistic Pairs" sheetId="29" r:id="rId9"/>
    <sheet name="Rhythmic Twirl" sheetId="11" r:id="rId10"/>
    <sheet name="Pairs" sheetId="13" r:id="rId11"/>
    <sheet name="Teams" sheetId="9" r:id="rId12"/>
    <sheet name="Cups" sheetId="4" r:id="rId13"/>
    <sheet name="CRITIQUES" sheetId="30" r:id="rId14"/>
  </sheets>
  <definedNames>
    <definedName name="_xlnm._FilterDatabase" localSheetId="0" hidden="1">'Miss Regional PAGEANT'!$A$45:$U$45</definedName>
    <definedName name="_xlnm._FilterDatabase" localSheetId="5" hidden="1">'X-Struts'!#REF!</definedName>
    <definedName name="_xlnm.Print_Area" localSheetId="7">'Artistic Twirl'!$A$1:$H$49</definedName>
    <definedName name="_xlnm.Print_Area" localSheetId="4">'Basic Strut'!$A$1:$I$13</definedName>
    <definedName name="_xlnm.Print_Area" localSheetId="12">Cups!$A$1:$Z$18</definedName>
    <definedName name="_xlnm.Print_Area" localSheetId="0">'Miss Regional PAGEANT'!$A$4:$S$48</definedName>
    <definedName name="_xlnm.Print_Area" localSheetId="9">'Rhythmic Twirl'!$A$1:$H$46</definedName>
    <definedName name="_xlnm.Print_Area" localSheetId="6">Solo!$A$1:$H$84</definedName>
    <definedName name="_xlnm.Print_Area" localSheetId="11">Teams!$A$1:$L$44</definedName>
    <definedName name="_xlnm.Print_Area" localSheetId="5">'X-Struts'!$A$1:$I$49</definedName>
    <definedName name="_xlnm.Print_Titles" localSheetId="0">'Miss Regional PAGEANT'!$3:$4</definedName>
    <definedName name="_xlnm.Print_Titles" localSheetId="11">Teams!$2:$4</definedName>
    <definedName name="_xlnm.Print_Titles" localSheetId="5">'X-Struts'!$1:$5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1" l="1"/>
  <c r="H18" i="8"/>
  <c r="F18" i="8"/>
  <c r="D18" i="8"/>
  <c r="G18" i="8" s="1"/>
  <c r="D19" i="8"/>
  <c r="H19" i="8"/>
  <c r="F19" i="8"/>
  <c r="D8" i="8"/>
  <c r="D9" i="8"/>
  <c r="H9" i="8"/>
  <c r="F9" i="8"/>
  <c r="D15" i="8"/>
  <c r="D44" i="7"/>
  <c r="G44" i="7" s="1"/>
  <c r="B44" i="7" s="1"/>
  <c r="H44" i="7"/>
  <c r="F44" i="7"/>
  <c r="U6" i="4"/>
  <c r="U7" i="4"/>
  <c r="N6" i="4"/>
  <c r="N7" i="4"/>
  <c r="D39" i="6"/>
  <c r="G39" i="6" s="1"/>
  <c r="F39" i="6"/>
  <c r="H39" i="6"/>
  <c r="F46" i="1"/>
  <c r="F45" i="1"/>
  <c r="F47" i="1"/>
  <c r="F42" i="1"/>
  <c r="F41" i="1"/>
  <c r="F36" i="1"/>
  <c r="F37" i="1"/>
  <c r="F38" i="1"/>
  <c r="F33" i="1"/>
  <c r="F32" i="1"/>
  <c r="F27" i="1"/>
  <c r="F29" i="1"/>
  <c r="F28" i="1"/>
  <c r="F22" i="1"/>
  <c r="F23" i="1"/>
  <c r="F24" i="1"/>
  <c r="F19" i="1"/>
  <c r="H26" i="5"/>
  <c r="F26" i="5"/>
  <c r="D26" i="5"/>
  <c r="G26" i="5" s="1"/>
  <c r="D23" i="28"/>
  <c r="D21" i="28"/>
  <c r="D22" i="28"/>
  <c r="D24" i="28"/>
  <c r="H18" i="28"/>
  <c r="F18" i="28"/>
  <c r="D18" i="28"/>
  <c r="F13" i="29"/>
  <c r="D13" i="29"/>
  <c r="H13" i="29"/>
  <c r="H7" i="1"/>
  <c r="H6" i="1"/>
  <c r="L22" i="9"/>
  <c r="J22" i="9"/>
  <c r="H22" i="9"/>
  <c r="F22" i="9"/>
  <c r="D22" i="9"/>
  <c r="F21" i="9"/>
  <c r="D21" i="9"/>
  <c r="G19" i="8" l="1"/>
  <c r="B19" i="8" s="1"/>
  <c r="G18" i="28"/>
  <c r="G13" i="29"/>
  <c r="B13" i="29" s="1"/>
  <c r="K22" i="9"/>
  <c r="D37" i="5"/>
  <c r="H37" i="5"/>
  <c r="F37" i="5"/>
  <c r="D27" i="28"/>
  <c r="H27" i="28"/>
  <c r="F27" i="28"/>
  <c r="B18" i="8" l="1"/>
  <c r="G37" i="5"/>
  <c r="B37" i="5" s="1"/>
  <c r="G27" i="28"/>
  <c r="B27" i="28" s="1"/>
  <c r="F10" i="13"/>
  <c r="D10" i="13"/>
  <c r="H10" i="13"/>
  <c r="H36" i="11"/>
  <c r="F36" i="11"/>
  <c r="H35" i="11"/>
  <c r="F35" i="11"/>
  <c r="D35" i="11"/>
  <c r="H34" i="11"/>
  <c r="F34" i="11"/>
  <c r="D34" i="11"/>
  <c r="D20" i="11"/>
  <c r="F20" i="11"/>
  <c r="H20" i="11"/>
  <c r="D15" i="11"/>
  <c r="F15" i="11"/>
  <c r="H15" i="11"/>
  <c r="D17" i="11"/>
  <c r="F17" i="11"/>
  <c r="H17" i="11"/>
  <c r="D16" i="11"/>
  <c r="F16" i="11"/>
  <c r="H16" i="11"/>
  <c r="F7" i="11"/>
  <c r="D7" i="11"/>
  <c r="H7" i="11"/>
  <c r="D12" i="8"/>
  <c r="H12" i="8"/>
  <c r="F12" i="8"/>
  <c r="H15" i="8"/>
  <c r="F15" i="8"/>
  <c r="G15" i="8" s="1"/>
  <c r="B15" i="8" s="1"/>
  <c r="H8" i="8"/>
  <c r="F8" i="8"/>
  <c r="D24" i="14"/>
  <c r="G24" i="14" s="1"/>
  <c r="F24" i="14"/>
  <c r="H24" i="14"/>
  <c r="D25" i="14"/>
  <c r="G25" i="14" s="1"/>
  <c r="F25" i="14"/>
  <c r="H25" i="14"/>
  <c r="D26" i="14"/>
  <c r="G26" i="14" s="1"/>
  <c r="F26" i="14"/>
  <c r="H26" i="14"/>
  <c r="D14" i="14"/>
  <c r="F14" i="14"/>
  <c r="H14" i="14"/>
  <c r="D12" i="14"/>
  <c r="F12" i="14"/>
  <c r="H12" i="14"/>
  <c r="D18" i="14"/>
  <c r="F18" i="14"/>
  <c r="H18" i="14"/>
  <c r="D19" i="14"/>
  <c r="F19" i="14"/>
  <c r="H19" i="14"/>
  <c r="D9" i="14"/>
  <c r="F9" i="14"/>
  <c r="H9" i="14"/>
  <c r="D8" i="14"/>
  <c r="F8" i="14"/>
  <c r="H8" i="14"/>
  <c r="D53" i="7"/>
  <c r="F53" i="7"/>
  <c r="H53" i="7"/>
  <c r="D52" i="7"/>
  <c r="F52" i="7"/>
  <c r="H52" i="7"/>
  <c r="D55" i="7"/>
  <c r="F55" i="7"/>
  <c r="H55" i="7"/>
  <c r="D41" i="7"/>
  <c r="F41" i="7"/>
  <c r="H41" i="7"/>
  <c r="D35" i="7"/>
  <c r="F35" i="7"/>
  <c r="H35" i="7"/>
  <c r="D40" i="7"/>
  <c r="F40" i="7"/>
  <c r="H40" i="7"/>
  <c r="D37" i="7"/>
  <c r="F37" i="7"/>
  <c r="H37" i="7"/>
  <c r="D39" i="7"/>
  <c r="F39" i="7"/>
  <c r="H39" i="7"/>
  <c r="D48" i="7"/>
  <c r="F48" i="7"/>
  <c r="H48" i="7"/>
  <c r="D49" i="7"/>
  <c r="F49" i="7"/>
  <c r="H49" i="7"/>
  <c r="D14" i="7"/>
  <c r="F14" i="7"/>
  <c r="H14" i="7"/>
  <c r="D13" i="7"/>
  <c r="F13" i="7"/>
  <c r="H13" i="7"/>
  <c r="D64" i="6"/>
  <c r="F64" i="6"/>
  <c r="H64" i="6"/>
  <c r="D62" i="6"/>
  <c r="F62" i="6"/>
  <c r="H62" i="6"/>
  <c r="D63" i="6"/>
  <c r="F63" i="6"/>
  <c r="H63" i="6"/>
  <c r="H50" i="6"/>
  <c r="F50" i="6"/>
  <c r="D50" i="6"/>
  <c r="H26" i="6"/>
  <c r="F26" i="6"/>
  <c r="D26" i="6"/>
  <c r="F27" i="6"/>
  <c r="D27" i="6"/>
  <c r="H23" i="6"/>
  <c r="F23" i="6"/>
  <c r="D23" i="6"/>
  <c r="H22" i="6"/>
  <c r="F22" i="6"/>
  <c r="D22" i="6"/>
  <c r="F21" i="6"/>
  <c r="D21" i="6"/>
  <c r="D38" i="6"/>
  <c r="F38" i="6"/>
  <c r="H38" i="6"/>
  <c r="D41" i="6"/>
  <c r="F41" i="6"/>
  <c r="H41" i="6"/>
  <c r="D30" i="5"/>
  <c r="F30" i="5"/>
  <c r="H30" i="5"/>
  <c r="D33" i="5"/>
  <c r="F33" i="5"/>
  <c r="H33" i="5"/>
  <c r="D17" i="5"/>
  <c r="F17" i="5"/>
  <c r="H17" i="5"/>
  <c r="H13" i="5"/>
  <c r="F13" i="5"/>
  <c r="D13" i="5"/>
  <c r="G34" i="11" l="1"/>
  <c r="G36" i="11"/>
  <c r="G35" i="11"/>
  <c r="G20" i="11"/>
  <c r="G63" i="6"/>
  <c r="G14" i="14"/>
  <c r="G12" i="14"/>
  <c r="G9" i="14"/>
  <c r="G52" i="7"/>
  <c r="G35" i="7"/>
  <c r="G33" i="5"/>
  <c r="G17" i="5"/>
  <c r="G40" i="7"/>
  <c r="G55" i="7"/>
  <c r="G53" i="7"/>
  <c r="G41" i="7"/>
  <c r="G64" i="6"/>
  <c r="G62" i="6"/>
  <c r="G22" i="6"/>
  <c r="G26" i="6"/>
  <c r="G13" i="5"/>
  <c r="G10" i="13"/>
  <c r="B10" i="13" s="1"/>
  <c r="G17" i="11"/>
  <c r="G16" i="11"/>
  <c r="G15" i="11"/>
  <c r="G7" i="11"/>
  <c r="B7" i="11" s="1"/>
  <c r="G12" i="8"/>
  <c r="B12" i="8" s="1"/>
  <c r="G18" i="14"/>
  <c r="G19" i="14"/>
  <c r="G8" i="14"/>
  <c r="G39" i="7"/>
  <c r="G37" i="7"/>
  <c r="G49" i="7"/>
  <c r="G48" i="7"/>
  <c r="G14" i="7"/>
  <c r="G13" i="7"/>
  <c r="G23" i="6"/>
  <c r="G50" i="6"/>
  <c r="B50" i="6" s="1"/>
  <c r="G41" i="6"/>
  <c r="G38" i="6"/>
  <c r="G30" i="5"/>
  <c r="D16" i="29"/>
  <c r="D42" i="28"/>
  <c r="H42" i="28"/>
  <c r="F42" i="28"/>
  <c r="D35" i="28"/>
  <c r="F35" i="28"/>
  <c r="H35" i="28"/>
  <c r="D37" i="28"/>
  <c r="F37" i="28"/>
  <c r="H37" i="28"/>
  <c r="D34" i="28"/>
  <c r="F34" i="28"/>
  <c r="H34" i="28"/>
  <c r="D38" i="28"/>
  <c r="F38" i="28"/>
  <c r="H38" i="28"/>
  <c r="D36" i="28"/>
  <c r="F36" i="28"/>
  <c r="H36" i="28"/>
  <c r="H11" i="28"/>
  <c r="F11" i="28"/>
  <c r="D11" i="28"/>
  <c r="G11" i="28" s="1"/>
  <c r="D10" i="28"/>
  <c r="D15" i="28"/>
  <c r="F15" i="28"/>
  <c r="H15" i="28"/>
  <c r="D16" i="28"/>
  <c r="F16" i="28"/>
  <c r="H16" i="28"/>
  <c r="D17" i="28"/>
  <c r="F17" i="28"/>
  <c r="H17" i="28"/>
  <c r="F22" i="28"/>
  <c r="G22" i="28" s="1"/>
  <c r="H22" i="28"/>
  <c r="F21" i="28"/>
  <c r="G21" i="28" s="1"/>
  <c r="H21" i="28"/>
  <c r="F23" i="28"/>
  <c r="G23" i="28" s="1"/>
  <c r="H23" i="28"/>
  <c r="D14" i="28"/>
  <c r="H14" i="28"/>
  <c r="F14" i="28"/>
  <c r="F7" i="4"/>
  <c r="H7" i="4"/>
  <c r="K7" i="4"/>
  <c r="L7" i="4" s="1"/>
  <c r="P7" i="4"/>
  <c r="R7" i="4"/>
  <c r="S7" i="4" s="1"/>
  <c r="W7" i="4"/>
  <c r="Y7" i="4"/>
  <c r="Z7" i="4" s="1"/>
  <c r="F6" i="4"/>
  <c r="H6" i="4"/>
  <c r="K6" i="4"/>
  <c r="L6" i="4" s="1"/>
  <c r="P6" i="4"/>
  <c r="R6" i="4"/>
  <c r="S6" i="4" s="1"/>
  <c r="W6" i="4"/>
  <c r="Y6" i="4"/>
  <c r="Z6" i="4" s="1"/>
  <c r="P45" i="1"/>
  <c r="K45" i="1"/>
  <c r="G45" i="1"/>
  <c r="H45" i="1" s="1"/>
  <c r="P36" i="1"/>
  <c r="K36" i="1"/>
  <c r="G36" i="1"/>
  <c r="H36" i="1" s="1"/>
  <c r="P22" i="1"/>
  <c r="K22" i="1"/>
  <c r="G22" i="1"/>
  <c r="H22" i="1" s="1"/>
  <c r="P23" i="1"/>
  <c r="K23" i="1"/>
  <c r="G23" i="1"/>
  <c r="H23" i="1" s="1"/>
  <c r="G24" i="1"/>
  <c r="H16" i="1"/>
  <c r="P16" i="1"/>
  <c r="Q16" i="1" s="1"/>
  <c r="K16" i="1"/>
  <c r="L16" i="1" s="1"/>
  <c r="H16" i="6"/>
  <c r="F16" i="6"/>
  <c r="D16" i="6"/>
  <c r="D13" i="14"/>
  <c r="D18" i="5"/>
  <c r="I6" i="4" l="1"/>
  <c r="B6" i="4"/>
  <c r="G34" i="28"/>
  <c r="G42" i="28"/>
  <c r="B42" i="28" s="1"/>
  <c r="G17" i="28"/>
  <c r="G38" i="28"/>
  <c r="G15" i="28"/>
  <c r="G16" i="6"/>
  <c r="G37" i="28"/>
  <c r="G36" i="28"/>
  <c r="G16" i="28"/>
  <c r="G35" i="28"/>
  <c r="G14" i="28"/>
  <c r="I7" i="4"/>
  <c r="B7" i="4"/>
  <c r="R16" i="1"/>
  <c r="M16" i="1"/>
  <c r="H17" i="6"/>
  <c r="F17" i="6"/>
  <c r="D17" i="6"/>
  <c r="G17" i="6" s="1"/>
  <c r="H8" i="6"/>
  <c r="F8" i="6"/>
  <c r="D8" i="6"/>
  <c r="H8" i="5"/>
  <c r="F8" i="5"/>
  <c r="D8" i="5"/>
  <c r="L7" i="9"/>
  <c r="J7" i="9"/>
  <c r="H7" i="9"/>
  <c r="F7" i="9"/>
  <c r="D7" i="9"/>
  <c r="L11" i="9"/>
  <c r="J11" i="9"/>
  <c r="H11" i="9"/>
  <c r="F11" i="9"/>
  <c r="D11" i="9"/>
  <c r="F12" i="9"/>
  <c r="D12" i="9"/>
  <c r="D23" i="14"/>
  <c r="F23" i="14"/>
  <c r="H23" i="14"/>
  <c r="D21" i="5"/>
  <c r="H21" i="5"/>
  <c r="F21" i="5"/>
  <c r="F19" i="29"/>
  <c r="D19" i="29"/>
  <c r="H19" i="29"/>
  <c r="D47" i="28"/>
  <c r="F47" i="28"/>
  <c r="H47" i="28"/>
  <c r="D45" i="28"/>
  <c r="F45" i="28"/>
  <c r="H45" i="28"/>
  <c r="D48" i="28"/>
  <c r="F48" i="28"/>
  <c r="H48" i="28"/>
  <c r="P46" i="1"/>
  <c r="K46" i="1"/>
  <c r="G46" i="1"/>
  <c r="H46" i="1" s="1"/>
  <c r="G47" i="1"/>
  <c r="D39" i="28"/>
  <c r="H39" i="28"/>
  <c r="F39" i="28"/>
  <c r="Q6" i="4" l="1"/>
  <c r="B34" i="28"/>
  <c r="B38" i="28"/>
  <c r="B16" i="28"/>
  <c r="B15" i="28"/>
  <c r="B14" i="28"/>
  <c r="B18" i="28"/>
  <c r="B17" i="28"/>
  <c r="K7" i="9"/>
  <c r="K11" i="9"/>
  <c r="G8" i="5"/>
  <c r="G23" i="14"/>
  <c r="G21" i="5"/>
  <c r="B21" i="5" s="1"/>
  <c r="G47" i="28"/>
  <c r="G48" i="28"/>
  <c r="G45" i="28"/>
  <c r="B16" i="1"/>
  <c r="C16" i="1" s="1"/>
  <c r="G8" i="6"/>
  <c r="G19" i="29"/>
  <c r="B19" i="29" s="1"/>
  <c r="G39" i="28"/>
  <c r="B39" i="28" s="1"/>
  <c r="L8" i="9"/>
  <c r="J8" i="9"/>
  <c r="H8" i="9"/>
  <c r="F8" i="9"/>
  <c r="D8" i="9"/>
  <c r="D22" i="14"/>
  <c r="D17" i="14"/>
  <c r="F16" i="29"/>
  <c r="H16" i="29"/>
  <c r="D46" i="28"/>
  <c r="H31" i="28"/>
  <c r="F31" i="28"/>
  <c r="D31" i="28"/>
  <c r="D30" i="28"/>
  <c r="H8" i="7"/>
  <c r="F8" i="7"/>
  <c r="D8" i="7"/>
  <c r="D9" i="7"/>
  <c r="H21" i="6"/>
  <c r="H24" i="28"/>
  <c r="F24" i="28"/>
  <c r="H46" i="28"/>
  <c r="F46" i="28"/>
  <c r="H30" i="28"/>
  <c r="F30" i="28"/>
  <c r="H10" i="28"/>
  <c r="F10" i="28"/>
  <c r="H10" i="29"/>
  <c r="F10" i="29"/>
  <c r="D10" i="29"/>
  <c r="H7" i="29"/>
  <c r="F7" i="29"/>
  <c r="D7" i="29"/>
  <c r="G7" i="29" s="1"/>
  <c r="B7" i="29" s="1"/>
  <c r="D73" i="6"/>
  <c r="D72" i="6"/>
  <c r="H11" i="1"/>
  <c r="H12" i="1"/>
  <c r="H10" i="1"/>
  <c r="H13" i="1"/>
  <c r="D25" i="11"/>
  <c r="H24" i="11"/>
  <c r="D24" i="11"/>
  <c r="F15" i="9"/>
  <c r="N11" i="4"/>
  <c r="B37" i="28" l="1"/>
  <c r="B36" i="28"/>
  <c r="B35" i="28"/>
  <c r="B7" i="9"/>
  <c r="G8" i="7"/>
  <c r="G10" i="29"/>
  <c r="B10" i="29" s="1"/>
  <c r="G16" i="29"/>
  <c r="B16" i="29" s="1"/>
  <c r="G21" i="6"/>
  <c r="B23" i="6" s="1"/>
  <c r="K8" i="9"/>
  <c r="B8" i="9" s="1"/>
  <c r="G10" i="28"/>
  <c r="G24" i="28"/>
  <c r="G31" i="28"/>
  <c r="B31" i="28" s="1"/>
  <c r="G46" i="28"/>
  <c r="B46" i="28" s="1"/>
  <c r="G30" i="28"/>
  <c r="B30" i="28" s="1"/>
  <c r="F24" i="11"/>
  <c r="G24" i="11" s="1"/>
  <c r="H25" i="11"/>
  <c r="F25" i="11"/>
  <c r="G25" i="11" s="1"/>
  <c r="D19" i="11"/>
  <c r="F42" i="11"/>
  <c r="D15" i="9"/>
  <c r="H38" i="7"/>
  <c r="F38" i="7"/>
  <c r="D38" i="7"/>
  <c r="D31" i="7"/>
  <c r="F31" i="7"/>
  <c r="H31" i="7"/>
  <c r="B21" i="6" l="1"/>
  <c r="B22" i="6"/>
  <c r="B45" i="28"/>
  <c r="B47" i="28"/>
  <c r="B48" i="28"/>
  <c r="B24" i="28"/>
  <c r="B23" i="28"/>
  <c r="B22" i="28"/>
  <c r="B21" i="28"/>
  <c r="B10" i="28"/>
  <c r="B11" i="28"/>
  <c r="G31" i="7"/>
  <c r="G38" i="7"/>
  <c r="D26" i="11"/>
  <c r="F26" i="11"/>
  <c r="H26" i="11"/>
  <c r="D23" i="11"/>
  <c r="F23" i="11"/>
  <c r="H23" i="11"/>
  <c r="H39" i="11"/>
  <c r="F39" i="11"/>
  <c r="D39" i="11"/>
  <c r="H38" i="11"/>
  <c r="F38" i="11"/>
  <c r="D38" i="11"/>
  <c r="H37" i="11"/>
  <c r="F37" i="11"/>
  <c r="D37" i="11"/>
  <c r="H33" i="11"/>
  <c r="F33" i="11"/>
  <c r="D33" i="11"/>
  <c r="H81" i="6"/>
  <c r="F81" i="6"/>
  <c r="D81" i="6"/>
  <c r="H79" i="6"/>
  <c r="F79" i="6"/>
  <c r="D79" i="6"/>
  <c r="H76" i="6"/>
  <c r="F76" i="6"/>
  <c r="D76" i="6"/>
  <c r="D58" i="6"/>
  <c r="F58" i="6"/>
  <c r="H58" i="6"/>
  <c r="H48" i="5"/>
  <c r="F48" i="5"/>
  <c r="D48" i="5"/>
  <c r="H44" i="5"/>
  <c r="F44" i="5"/>
  <c r="D44" i="5"/>
  <c r="H45" i="5"/>
  <c r="F45" i="5"/>
  <c r="D45" i="5"/>
  <c r="H46" i="5"/>
  <c r="F46" i="5"/>
  <c r="D46" i="5"/>
  <c r="W17" i="4"/>
  <c r="P17" i="4"/>
  <c r="U17" i="4"/>
  <c r="N14" i="4"/>
  <c r="N17" i="4"/>
  <c r="H17" i="4"/>
  <c r="F17" i="4"/>
  <c r="Y17" i="4"/>
  <c r="Z17" i="4" s="1"/>
  <c r="R17" i="4"/>
  <c r="S17" i="4" s="1"/>
  <c r="K17" i="4"/>
  <c r="L17" i="4" s="1"/>
  <c r="H25" i="7"/>
  <c r="F25" i="7"/>
  <c r="D25" i="7"/>
  <c r="P6" i="1"/>
  <c r="K6" i="1"/>
  <c r="D43" i="9"/>
  <c r="F43" i="9"/>
  <c r="H43" i="9"/>
  <c r="J43" i="9"/>
  <c r="L43" i="9"/>
  <c r="F28" i="9"/>
  <c r="D28" i="9"/>
  <c r="L28" i="9"/>
  <c r="J28" i="9"/>
  <c r="H28" i="9"/>
  <c r="F31" i="9"/>
  <c r="D31" i="9"/>
  <c r="L31" i="9"/>
  <c r="J31" i="9"/>
  <c r="H31" i="9"/>
  <c r="L15" i="9"/>
  <c r="J15" i="9"/>
  <c r="H15" i="9"/>
  <c r="F18" i="9"/>
  <c r="D18" i="9"/>
  <c r="L18" i="9"/>
  <c r="J18" i="9"/>
  <c r="H18" i="9"/>
  <c r="G37" i="11" l="1"/>
  <c r="K43" i="9"/>
  <c r="B43" i="9" s="1"/>
  <c r="Q17" i="4"/>
  <c r="I17" i="4"/>
  <c r="G23" i="11"/>
  <c r="G33" i="11"/>
  <c r="G26" i="11"/>
  <c r="B26" i="11" s="1"/>
  <c r="G38" i="11"/>
  <c r="B34" i="11" s="1"/>
  <c r="G39" i="11"/>
  <c r="G81" i="6"/>
  <c r="G76" i="6"/>
  <c r="G79" i="6"/>
  <c r="G58" i="6"/>
  <c r="G48" i="5"/>
  <c r="G46" i="5"/>
  <c r="G45" i="5"/>
  <c r="G44" i="5"/>
  <c r="B17" i="4"/>
  <c r="X17" i="4"/>
  <c r="G25" i="7"/>
  <c r="K28" i="9"/>
  <c r="K31" i="9"/>
  <c r="B31" i="9" s="1"/>
  <c r="K15" i="9"/>
  <c r="K18" i="9"/>
  <c r="B18" i="9" s="1"/>
  <c r="B35" i="11" l="1"/>
  <c r="B36" i="11"/>
  <c r="B23" i="11"/>
  <c r="B24" i="11"/>
  <c r="B37" i="11"/>
  <c r="B38" i="11"/>
  <c r="B33" i="11"/>
  <c r="B15" i="9"/>
  <c r="J17" i="4"/>
  <c r="C17" i="4" s="1"/>
  <c r="F40" i="9"/>
  <c r="D40" i="9"/>
  <c r="L40" i="9"/>
  <c r="J40" i="9"/>
  <c r="H40" i="9"/>
  <c r="F37" i="9"/>
  <c r="D37" i="9"/>
  <c r="L37" i="9"/>
  <c r="J37" i="9"/>
  <c r="H37" i="9"/>
  <c r="D17" i="4" l="1"/>
  <c r="K40" i="9"/>
  <c r="B40" i="9" s="1"/>
  <c r="K37" i="9"/>
  <c r="B37" i="9" s="1"/>
  <c r="F13" i="13"/>
  <c r="D13" i="13"/>
  <c r="D45" i="11"/>
  <c r="F45" i="11"/>
  <c r="H45" i="11"/>
  <c r="D42" i="11"/>
  <c r="H42" i="11"/>
  <c r="H29" i="11"/>
  <c r="F29" i="11"/>
  <c r="D29" i="11"/>
  <c r="H30" i="11"/>
  <c r="F30" i="11"/>
  <c r="D30" i="11"/>
  <c r="D10" i="11"/>
  <c r="F10" i="11"/>
  <c r="H10" i="11"/>
  <c r="F19" i="11"/>
  <c r="H19" i="11"/>
  <c r="D18" i="11"/>
  <c r="F18" i="11"/>
  <c r="H18" i="11"/>
  <c r="D12" i="11"/>
  <c r="F12" i="11"/>
  <c r="H12" i="11"/>
  <c r="B28" i="9" l="1"/>
  <c r="G30" i="11"/>
  <c r="G18" i="11"/>
  <c r="G42" i="11"/>
  <c r="G45" i="11"/>
  <c r="G29" i="11"/>
  <c r="G10" i="11"/>
  <c r="G19" i="11"/>
  <c r="G12" i="11"/>
  <c r="H28" i="7"/>
  <c r="F28" i="7"/>
  <c r="D28" i="7"/>
  <c r="H36" i="7"/>
  <c r="F36" i="7"/>
  <c r="D36" i="7"/>
  <c r="D12" i="7"/>
  <c r="F12" i="7"/>
  <c r="H12" i="7"/>
  <c r="D21" i="7"/>
  <c r="F21" i="7"/>
  <c r="H21" i="7"/>
  <c r="D22" i="7"/>
  <c r="F22" i="7"/>
  <c r="H22" i="7"/>
  <c r="D17" i="7"/>
  <c r="F17" i="7"/>
  <c r="H17" i="7"/>
  <c r="H32" i="7"/>
  <c r="F32" i="7"/>
  <c r="D32" i="7"/>
  <c r="F17" i="14"/>
  <c r="H17" i="14"/>
  <c r="F14" i="4"/>
  <c r="H14" i="4"/>
  <c r="K14" i="4"/>
  <c r="L14" i="4" s="1"/>
  <c r="P14" i="4"/>
  <c r="R14" i="4"/>
  <c r="S14" i="4" s="1"/>
  <c r="U14" i="4"/>
  <c r="W14" i="4"/>
  <c r="Y14" i="4"/>
  <c r="Z14" i="4" s="1"/>
  <c r="Y11" i="4"/>
  <c r="Z11" i="4" s="1"/>
  <c r="W11" i="4"/>
  <c r="U11" i="4"/>
  <c r="R11" i="4"/>
  <c r="S11" i="4" s="1"/>
  <c r="P11" i="4"/>
  <c r="K11" i="4"/>
  <c r="L11" i="4" s="1"/>
  <c r="H11" i="4"/>
  <c r="F11" i="4"/>
  <c r="H80" i="6"/>
  <c r="F80" i="6"/>
  <c r="D80" i="6"/>
  <c r="H82" i="6"/>
  <c r="F82" i="6"/>
  <c r="D82" i="6"/>
  <c r="H77" i="6"/>
  <c r="F77" i="6"/>
  <c r="D77" i="6"/>
  <c r="F78" i="6"/>
  <c r="D78" i="6"/>
  <c r="D71" i="6"/>
  <c r="F71" i="6"/>
  <c r="H71" i="6"/>
  <c r="F72" i="6"/>
  <c r="H72" i="6"/>
  <c r="D68" i="6"/>
  <c r="F68" i="6"/>
  <c r="H68" i="6"/>
  <c r="D59" i="6"/>
  <c r="F59" i="6"/>
  <c r="H59" i="6"/>
  <c r="D65" i="6"/>
  <c r="F65" i="6"/>
  <c r="H65" i="6"/>
  <c r="D54" i="6"/>
  <c r="F54" i="6"/>
  <c r="H54" i="6"/>
  <c r="D55" i="6"/>
  <c r="F55" i="6"/>
  <c r="H55" i="6"/>
  <c r="D53" i="6"/>
  <c r="F53" i="6"/>
  <c r="H53" i="6"/>
  <c r="D46" i="6"/>
  <c r="F46" i="6"/>
  <c r="H46" i="6"/>
  <c r="D45" i="6"/>
  <c r="F45" i="6"/>
  <c r="H45" i="6"/>
  <c r="D37" i="6"/>
  <c r="F37" i="6"/>
  <c r="H37" i="6"/>
  <c r="D40" i="6"/>
  <c r="F40" i="6"/>
  <c r="H40" i="6"/>
  <c r="F42" i="6"/>
  <c r="D42" i="6"/>
  <c r="D33" i="6"/>
  <c r="F33" i="6"/>
  <c r="H33" i="6"/>
  <c r="F34" i="6"/>
  <c r="D34" i="6"/>
  <c r="H27" i="6"/>
  <c r="D14" i="6"/>
  <c r="F14" i="6"/>
  <c r="H14" i="6"/>
  <c r="D18" i="6"/>
  <c r="F18" i="6"/>
  <c r="H18" i="6"/>
  <c r="D15" i="6"/>
  <c r="F15" i="6"/>
  <c r="H15" i="6"/>
  <c r="D9" i="6"/>
  <c r="F9" i="6"/>
  <c r="H9" i="6"/>
  <c r="D11" i="6"/>
  <c r="F11" i="6"/>
  <c r="H11" i="6"/>
  <c r="B20" i="11" l="1"/>
  <c r="B15" i="11"/>
  <c r="I14" i="4"/>
  <c r="G28" i="7"/>
  <c r="B14" i="4"/>
  <c r="G37" i="6"/>
  <c r="G72" i="6"/>
  <c r="G65" i="6"/>
  <c r="G68" i="6"/>
  <c r="G45" i="6"/>
  <c r="G46" i="6"/>
  <c r="G27" i="6"/>
  <c r="G53" i="6"/>
  <c r="G54" i="6"/>
  <c r="G59" i="6"/>
  <c r="G71" i="6"/>
  <c r="G77" i="6"/>
  <c r="G80" i="6"/>
  <c r="G82" i="6"/>
  <c r="X14" i="4"/>
  <c r="Q14" i="4"/>
  <c r="G21" i="7"/>
  <c r="G22" i="7"/>
  <c r="G12" i="7"/>
  <c r="G36" i="7"/>
  <c r="B39" i="7" s="1"/>
  <c r="G32" i="7"/>
  <c r="B31" i="7" s="1"/>
  <c r="G17" i="7"/>
  <c r="G17" i="14"/>
  <c r="B19" i="14" s="1"/>
  <c r="I11" i="4"/>
  <c r="X11" i="4"/>
  <c r="Q11" i="4"/>
  <c r="B11" i="4"/>
  <c r="G55" i="6"/>
  <c r="G18" i="6"/>
  <c r="G40" i="6"/>
  <c r="G11" i="6"/>
  <c r="G14" i="6"/>
  <c r="G15" i="6"/>
  <c r="G9" i="6"/>
  <c r="G33" i="6"/>
  <c r="B17" i="14" l="1"/>
  <c r="B18" i="14"/>
  <c r="B35" i="7"/>
  <c r="B40" i="7"/>
  <c r="B37" i="7"/>
  <c r="B41" i="7"/>
  <c r="B13" i="7"/>
  <c r="B14" i="7"/>
  <c r="B16" i="6"/>
  <c r="B17" i="6"/>
  <c r="B27" i="6"/>
  <c r="B26" i="6"/>
  <c r="J11" i="4"/>
  <c r="B38" i="7"/>
  <c r="C11" i="4"/>
  <c r="D47" i="5" l="1"/>
  <c r="F47" i="5"/>
  <c r="H47" i="5"/>
  <c r="D41" i="5"/>
  <c r="F41" i="5"/>
  <c r="H41" i="5"/>
  <c r="D40" i="5"/>
  <c r="F40" i="5"/>
  <c r="H40" i="5"/>
  <c r="D25" i="5"/>
  <c r="F25" i="5"/>
  <c r="H25" i="5"/>
  <c r="D27" i="5"/>
  <c r="F27" i="5"/>
  <c r="H27" i="5"/>
  <c r="D24" i="5"/>
  <c r="F24" i="5"/>
  <c r="H24" i="5"/>
  <c r="H34" i="5"/>
  <c r="F34" i="5"/>
  <c r="D34" i="5"/>
  <c r="H32" i="5"/>
  <c r="F32" i="5"/>
  <c r="D32" i="5"/>
  <c r="H31" i="5"/>
  <c r="F31" i="5"/>
  <c r="D31" i="5"/>
  <c r="H18" i="5"/>
  <c r="F18" i="5"/>
  <c r="D10" i="5"/>
  <c r="F10" i="5"/>
  <c r="H10" i="5"/>
  <c r="D9" i="5"/>
  <c r="F9" i="5"/>
  <c r="H9" i="5"/>
  <c r="D14" i="5"/>
  <c r="F14" i="5"/>
  <c r="H14" i="5"/>
  <c r="D7" i="28"/>
  <c r="H7" i="28"/>
  <c r="F7" i="28"/>
  <c r="P11" i="1"/>
  <c r="K11" i="1"/>
  <c r="P10" i="1"/>
  <c r="K10" i="1"/>
  <c r="P13" i="1"/>
  <c r="K13" i="1"/>
  <c r="K32" i="1"/>
  <c r="P32" i="1"/>
  <c r="K33" i="1"/>
  <c r="P33" i="1"/>
  <c r="P7" i="1"/>
  <c r="Q6" i="1" s="1"/>
  <c r="R6" i="1" s="1"/>
  <c r="K7" i="1"/>
  <c r="P47" i="1"/>
  <c r="K47" i="1"/>
  <c r="L46" i="1" s="1"/>
  <c r="M46" i="1" s="1"/>
  <c r="P42" i="1"/>
  <c r="K42" i="1"/>
  <c r="P27" i="1"/>
  <c r="K27" i="1"/>
  <c r="P29" i="1"/>
  <c r="K29" i="1"/>
  <c r="P24" i="1"/>
  <c r="K24" i="1"/>
  <c r="L47" i="1" l="1"/>
  <c r="L45" i="1"/>
  <c r="M45" i="1" s="1"/>
  <c r="L24" i="1"/>
  <c r="L22" i="1"/>
  <c r="M22" i="1" s="1"/>
  <c r="L23" i="1"/>
  <c r="M23" i="1" s="1"/>
  <c r="Q47" i="1"/>
  <c r="Q45" i="1"/>
  <c r="R45" i="1" s="1"/>
  <c r="Q46" i="1"/>
  <c r="R46" i="1" s="1"/>
  <c r="B46" i="1" s="1"/>
  <c r="Q24" i="1"/>
  <c r="Q23" i="1"/>
  <c r="R23" i="1" s="1"/>
  <c r="Q22" i="1"/>
  <c r="R22" i="1" s="1"/>
  <c r="L6" i="1"/>
  <c r="M6" i="1" s="1"/>
  <c r="B6" i="1" s="1"/>
  <c r="G47" i="5"/>
  <c r="G41" i="5"/>
  <c r="G24" i="5"/>
  <c r="B26" i="5" s="1"/>
  <c r="G40" i="5"/>
  <c r="G27" i="5"/>
  <c r="G31" i="5"/>
  <c r="G14" i="5"/>
  <c r="B13" i="5" s="1"/>
  <c r="G25" i="5"/>
  <c r="G32" i="5"/>
  <c r="G18" i="5"/>
  <c r="G9" i="5"/>
  <c r="G34" i="5"/>
  <c r="G10" i="5"/>
  <c r="G7" i="28"/>
  <c r="B7" i="28" s="1"/>
  <c r="B45" i="1" l="1"/>
  <c r="B23" i="1"/>
  <c r="B22" i="1"/>
  <c r="B8" i="5"/>
  <c r="B33" i="5"/>
  <c r="B30" i="5"/>
  <c r="B18" i="5"/>
  <c r="B17" i="5"/>
  <c r="D61" i="6"/>
  <c r="F61" i="6"/>
  <c r="H61" i="6"/>
  <c r="J14" i="4" l="1"/>
  <c r="C14" i="4" s="1"/>
  <c r="G61" i="6"/>
  <c r="K37" i="1"/>
  <c r="P37" i="1"/>
  <c r="K38" i="1"/>
  <c r="P38" i="1"/>
  <c r="L36" i="1" l="1"/>
  <c r="M36" i="1" s="1"/>
  <c r="B25" i="11"/>
  <c r="B12" i="7"/>
  <c r="D14" i="4"/>
  <c r="L34" i="9" l="1"/>
  <c r="L25" i="9"/>
  <c r="L21" i="9"/>
  <c r="L12" i="9"/>
  <c r="J34" i="9"/>
  <c r="J25" i="9"/>
  <c r="J21" i="9"/>
  <c r="J12" i="9"/>
  <c r="L7" i="1"/>
  <c r="M7" i="1" s="1"/>
  <c r="Q7" i="1" l="1"/>
  <c r="R7" i="1" s="1"/>
  <c r="B7" i="1" s="1"/>
  <c r="H13" i="13"/>
  <c r="F7" i="13"/>
  <c r="D7" i="13"/>
  <c r="D43" i="11"/>
  <c r="F43" i="11"/>
  <c r="H43" i="11"/>
  <c r="F9" i="7"/>
  <c r="H9" i="7"/>
  <c r="H7" i="14"/>
  <c r="F7" i="14"/>
  <c r="D7" i="14"/>
  <c r="F30" i="6"/>
  <c r="D30" i="6"/>
  <c r="H30" i="6"/>
  <c r="H34" i="6"/>
  <c r="K12" i="1"/>
  <c r="P12" i="1"/>
  <c r="Q36" i="1"/>
  <c r="R36" i="1" s="1"/>
  <c r="B36" i="1" s="1"/>
  <c r="L12" i="1" l="1"/>
  <c r="L13" i="1"/>
  <c r="M13" i="1" s="1"/>
  <c r="L11" i="1"/>
  <c r="M11" i="1" s="1"/>
  <c r="L10" i="1"/>
  <c r="M10" i="1" s="1"/>
  <c r="Q12" i="1"/>
  <c r="Q10" i="1"/>
  <c r="R10" i="1" s="1"/>
  <c r="Q13" i="1"/>
  <c r="R13" i="1" s="1"/>
  <c r="Q11" i="1"/>
  <c r="R11" i="1" s="1"/>
  <c r="C6" i="1"/>
  <c r="L37" i="1"/>
  <c r="M37" i="1" s="1"/>
  <c r="L38" i="1"/>
  <c r="M38" i="1" s="1"/>
  <c r="G37" i="1"/>
  <c r="H37" i="1" s="1"/>
  <c r="G38" i="1"/>
  <c r="H38" i="1" s="1"/>
  <c r="Q38" i="1"/>
  <c r="R38" i="1" s="1"/>
  <c r="Q37" i="1"/>
  <c r="R37" i="1" s="1"/>
  <c r="G43" i="11"/>
  <c r="G7" i="14"/>
  <c r="G13" i="13"/>
  <c r="B13" i="13" s="1"/>
  <c r="G9" i="7"/>
  <c r="G30" i="6"/>
  <c r="B30" i="6" s="1"/>
  <c r="G34" i="6"/>
  <c r="H11" i="11"/>
  <c r="F11" i="11"/>
  <c r="D11" i="11"/>
  <c r="H56" i="7"/>
  <c r="F56" i="7"/>
  <c r="D56" i="7"/>
  <c r="H54" i="7"/>
  <c r="F54" i="7"/>
  <c r="D54" i="7"/>
  <c r="H20" i="7"/>
  <c r="F20" i="7"/>
  <c r="D20" i="7"/>
  <c r="H13" i="14"/>
  <c r="F13" i="14"/>
  <c r="F22" i="14"/>
  <c r="H22" i="14"/>
  <c r="H78" i="6"/>
  <c r="B8" i="14" l="1"/>
  <c r="B9" i="14"/>
  <c r="B9" i="7"/>
  <c r="B8" i="7"/>
  <c r="B19" i="11"/>
  <c r="B18" i="11"/>
  <c r="B28" i="7"/>
  <c r="B37" i="1"/>
  <c r="B10" i="1"/>
  <c r="B38" i="1"/>
  <c r="B13" i="1"/>
  <c r="B11" i="1"/>
  <c r="B34" i="6"/>
  <c r="B33" i="6"/>
  <c r="B24" i="5"/>
  <c r="B27" i="5"/>
  <c r="B25" i="5"/>
  <c r="C7" i="1"/>
  <c r="G20" i="7"/>
  <c r="B22" i="7" s="1"/>
  <c r="G56" i="7"/>
  <c r="G13" i="14"/>
  <c r="B14" i="14" s="1"/>
  <c r="G11" i="11"/>
  <c r="G54" i="7"/>
  <c r="G22" i="14"/>
  <c r="B24" i="14" s="1"/>
  <c r="G78" i="6"/>
  <c r="B76" i="6" s="1"/>
  <c r="F25" i="9"/>
  <c r="D25" i="9"/>
  <c r="H25" i="9"/>
  <c r="B26" i="14" l="1"/>
  <c r="B23" i="14"/>
  <c r="B22" i="14"/>
  <c r="B25" i="14"/>
  <c r="B13" i="14"/>
  <c r="B12" i="14"/>
  <c r="B81" i="6"/>
  <c r="B79" i="6"/>
  <c r="B46" i="5"/>
  <c r="B44" i="5"/>
  <c r="B48" i="5"/>
  <c r="B45" i="5"/>
  <c r="B10" i="11"/>
  <c r="B12" i="11"/>
  <c r="B36" i="7"/>
  <c r="B21" i="7"/>
  <c r="B17" i="7"/>
  <c r="M47" i="1"/>
  <c r="B68" i="6"/>
  <c r="B77" i="6"/>
  <c r="B82" i="6"/>
  <c r="B78" i="6"/>
  <c r="B80" i="6"/>
  <c r="H47" i="1"/>
  <c r="B47" i="5"/>
  <c r="R47" i="1"/>
  <c r="K25" i="9"/>
  <c r="B25" i="9" s="1"/>
  <c r="H44" i="11"/>
  <c r="F44" i="11"/>
  <c r="D44" i="11"/>
  <c r="H34" i="9"/>
  <c r="F34" i="9"/>
  <c r="D34" i="9"/>
  <c r="H21" i="9"/>
  <c r="H47" i="7"/>
  <c r="F47" i="7"/>
  <c r="D47" i="7"/>
  <c r="D10" i="6"/>
  <c r="F10" i="6"/>
  <c r="H10" i="6"/>
  <c r="H73" i="6"/>
  <c r="F73" i="6"/>
  <c r="D60" i="6"/>
  <c r="F60" i="6"/>
  <c r="H60" i="6"/>
  <c r="D47" i="6"/>
  <c r="F47" i="6"/>
  <c r="H47" i="6"/>
  <c r="P41" i="1"/>
  <c r="K41" i="1"/>
  <c r="L42" i="1" s="1"/>
  <c r="M42" i="1" s="1"/>
  <c r="G42" i="1"/>
  <c r="H42" i="1" s="1"/>
  <c r="L33" i="1" l="1"/>
  <c r="M33" i="1" s="1"/>
  <c r="L32" i="1"/>
  <c r="M32" i="1" s="1"/>
  <c r="B47" i="1"/>
  <c r="C45" i="1" s="1"/>
  <c r="L41" i="1"/>
  <c r="M41" i="1" s="1"/>
  <c r="G33" i="1"/>
  <c r="H33" i="1" s="1"/>
  <c r="G32" i="1"/>
  <c r="H32" i="1" s="1"/>
  <c r="B14" i="5"/>
  <c r="Q42" i="1"/>
  <c r="R42" i="1" s="1"/>
  <c r="B42" i="1" s="1"/>
  <c r="Q32" i="1"/>
  <c r="R32" i="1" s="1"/>
  <c r="Q33" i="1"/>
  <c r="R33" i="1" s="1"/>
  <c r="C36" i="1"/>
  <c r="K34" i="9"/>
  <c r="B34" i="9" s="1"/>
  <c r="K21" i="9"/>
  <c r="G47" i="7"/>
  <c r="G44" i="11"/>
  <c r="B42" i="11" s="1"/>
  <c r="B53" i="7"/>
  <c r="G60" i="6"/>
  <c r="G10" i="6"/>
  <c r="B8" i="6" s="1"/>
  <c r="G41" i="1"/>
  <c r="H41" i="1" s="1"/>
  <c r="Q41" i="1"/>
  <c r="R41" i="1" s="1"/>
  <c r="G73" i="6"/>
  <c r="B53" i="6"/>
  <c r="G47" i="6"/>
  <c r="B48" i="7" l="1"/>
  <c r="B49" i="7"/>
  <c r="B52" i="7"/>
  <c r="B55" i="7"/>
  <c r="B62" i="6"/>
  <c r="B64" i="6"/>
  <c r="B63" i="6"/>
  <c r="B73" i="6"/>
  <c r="B72" i="6"/>
  <c r="B21" i="9"/>
  <c r="C47" i="1"/>
  <c r="C46" i="1"/>
  <c r="B58" i="6"/>
  <c r="B29" i="11"/>
  <c r="B30" i="11"/>
  <c r="B45" i="11"/>
  <c r="B32" i="7"/>
  <c r="B33" i="1"/>
  <c r="B55" i="6"/>
  <c r="B54" i="6"/>
  <c r="B46" i="6"/>
  <c r="B45" i="6"/>
  <c r="B11" i="6"/>
  <c r="B9" i="6"/>
  <c r="B65" i="6"/>
  <c r="B61" i="6"/>
  <c r="B59" i="6"/>
  <c r="B71" i="6"/>
  <c r="B32" i="1"/>
  <c r="B10" i="5"/>
  <c r="B9" i="5"/>
  <c r="B32" i="5"/>
  <c r="B34" i="5"/>
  <c r="B31" i="5"/>
  <c r="C38" i="1"/>
  <c r="C37" i="1"/>
  <c r="B43" i="11"/>
  <c r="B56" i="7"/>
  <c r="B54" i="7"/>
  <c r="B47" i="7"/>
  <c r="B41" i="1"/>
  <c r="C42" i="1" l="1"/>
  <c r="C33" i="1"/>
  <c r="C32" i="1"/>
  <c r="C41" i="1"/>
  <c r="H12" i="9" l="1"/>
  <c r="B20" i="7" l="1"/>
  <c r="H42" i="6" l="1"/>
  <c r="K19" i="1"/>
  <c r="P19" i="1"/>
  <c r="H7" i="13"/>
  <c r="M24" i="1" l="1"/>
  <c r="L19" i="1"/>
  <c r="G19" i="1"/>
  <c r="H24" i="1"/>
  <c r="R24" i="1"/>
  <c r="Q19" i="1"/>
  <c r="M12" i="1"/>
  <c r="R12" i="1"/>
  <c r="G7" i="13"/>
  <c r="B60" i="6"/>
  <c r="G42" i="6"/>
  <c r="B39" i="6" s="1"/>
  <c r="B38" i="6" l="1"/>
  <c r="B41" i="6"/>
  <c r="B24" i="1"/>
  <c r="C23" i="1" s="1"/>
  <c r="B18" i="6"/>
  <c r="B15" i="6"/>
  <c r="B14" i="6"/>
  <c r="B40" i="6"/>
  <c r="B42" i="6"/>
  <c r="B37" i="6"/>
  <c r="B7" i="13"/>
  <c r="B12" i="1"/>
  <c r="C24" i="1" l="1"/>
  <c r="C22" i="1"/>
  <c r="C12" i="1"/>
  <c r="C10" i="1"/>
  <c r="C11" i="1"/>
  <c r="C13" i="1"/>
  <c r="D11" i="4"/>
  <c r="P28" i="1"/>
  <c r="K28" i="1"/>
  <c r="L29" i="1" l="1"/>
  <c r="M29" i="1" s="1"/>
  <c r="L28" i="1"/>
  <c r="L27" i="1"/>
  <c r="M27" i="1" s="1"/>
  <c r="G28" i="1"/>
  <c r="G29" i="1"/>
  <c r="H29" i="1" s="1"/>
  <c r="G27" i="1"/>
  <c r="H27" i="1" s="1"/>
  <c r="Q28" i="1"/>
  <c r="Q29" i="1"/>
  <c r="R29" i="1" s="1"/>
  <c r="Q27" i="1"/>
  <c r="R27" i="1" s="1"/>
  <c r="K12" i="9"/>
  <c r="B12" i="9" l="1"/>
  <c r="B11" i="9"/>
  <c r="B25" i="7"/>
  <c r="B29" i="1"/>
  <c r="B27" i="1"/>
  <c r="B7" i="14"/>
  <c r="B47" i="6"/>
  <c r="M19" i="1" l="1"/>
  <c r="H19" i="1"/>
  <c r="R19" i="1"/>
  <c r="M28" i="1"/>
  <c r="R28" i="1"/>
  <c r="H28" i="1"/>
  <c r="B41" i="5" l="1"/>
  <c r="B40" i="5"/>
  <c r="B10" i="6"/>
  <c r="B19" i="1"/>
  <c r="B28" i="1"/>
  <c r="C27" i="1" l="1"/>
  <c r="C28" i="1"/>
  <c r="C29" i="1"/>
  <c r="C19" i="1"/>
  <c r="B44" i="11" l="1"/>
  <c r="Q7" i="4"/>
  <c r="X7" i="4"/>
  <c r="X6" i="4"/>
  <c r="C6" i="4" s="1"/>
  <c r="C7" i="4" l="1"/>
  <c r="D7" i="4" s="1"/>
  <c r="D6" i="4" l="1"/>
  <c r="G9" i="8"/>
  <c r="B9" i="8" s="1"/>
  <c r="G8" i="8"/>
  <c r="B8" i="8" s="1"/>
</calcChain>
</file>

<file path=xl/sharedStrings.xml><?xml version="1.0" encoding="utf-8"?>
<sst xmlns="http://schemas.openxmlformats.org/spreadsheetml/2006/main" count="566" uniqueCount="173">
  <si>
    <t>Total</t>
  </si>
  <si>
    <t>Strut</t>
  </si>
  <si>
    <t>Solo</t>
  </si>
  <si>
    <t>Modeling</t>
  </si>
  <si>
    <t>Tie</t>
  </si>
  <si>
    <t>Points</t>
  </si>
  <si>
    <t>Place</t>
  </si>
  <si>
    <t>Judge 1</t>
  </si>
  <si>
    <t>Judge 2</t>
  </si>
  <si>
    <t>Breaker</t>
  </si>
  <si>
    <t>Novice 7-9</t>
  </si>
  <si>
    <t>Beg 7-9</t>
  </si>
  <si>
    <t>Beg 10-12</t>
  </si>
  <si>
    <t>Int 10-12</t>
  </si>
  <si>
    <t>Int 13-15</t>
  </si>
  <si>
    <t>Adv 16+</t>
  </si>
  <si>
    <t>Adv 13-15</t>
  </si>
  <si>
    <t>Final</t>
  </si>
  <si>
    <t>Score</t>
  </si>
  <si>
    <t>Ordinal</t>
  </si>
  <si>
    <t>BASIC MARCH</t>
  </si>
  <si>
    <t>2-Baton</t>
  </si>
  <si>
    <t>Total Score</t>
  </si>
  <si>
    <t>Nov 7-9</t>
  </si>
  <si>
    <t>Nov 10-12</t>
  </si>
  <si>
    <t>Beg 13-15</t>
  </si>
  <si>
    <t>Int13-15</t>
  </si>
  <si>
    <t>Int 16+</t>
  </si>
  <si>
    <t>Nov 13-15</t>
  </si>
  <si>
    <t>Adv 25-30</t>
  </si>
  <si>
    <t>TEAMS</t>
  </si>
  <si>
    <t>Beg Basic 7-9</t>
  </si>
  <si>
    <t>Beg Basic 10-12</t>
  </si>
  <si>
    <t>Rhythmic Twirl/Solo Dance</t>
  </si>
  <si>
    <t>Beg 16+</t>
  </si>
  <si>
    <t>Total Ordinals</t>
  </si>
  <si>
    <t>Total Ordinal</t>
  </si>
  <si>
    <t>Judge 3</t>
  </si>
  <si>
    <t xml:space="preserve"> X-STRUTS</t>
  </si>
  <si>
    <t>Adv 31+</t>
  </si>
  <si>
    <t xml:space="preserve"> 3-BATON</t>
  </si>
  <si>
    <t xml:space="preserve"> PAIRS</t>
  </si>
  <si>
    <t>Beg 19-24</t>
  </si>
  <si>
    <t>PROTECTION</t>
  </si>
  <si>
    <t xml:space="preserve">      </t>
  </si>
  <si>
    <t>Kirsten MacFarlane</t>
  </si>
  <si>
    <t>Nov 16+</t>
  </si>
  <si>
    <t>Beg 25-30</t>
  </si>
  <si>
    <t>Novice10-12</t>
  </si>
  <si>
    <t>Judge 4</t>
  </si>
  <si>
    <t>DUETS</t>
  </si>
  <si>
    <t>SOLO</t>
  </si>
  <si>
    <t xml:space="preserve"> 2-BATON</t>
  </si>
  <si>
    <t>Rhythmic Twirl</t>
  </si>
  <si>
    <t>Total Place Ord</t>
  </si>
  <si>
    <t>PRE-TEEN BEGINNER SMALL</t>
  </si>
  <si>
    <t>JUNIOR BEGINNER SMALL</t>
  </si>
  <si>
    <t>PRE-TEEN BEGINNER TRIO</t>
  </si>
  <si>
    <t>SENIOR TRIO</t>
  </si>
  <si>
    <t>Senior Int Cup</t>
  </si>
  <si>
    <t>Senior Adv Cup</t>
  </si>
  <si>
    <t>Int 31+</t>
  </si>
  <si>
    <t>SENIOR ADVANCE SMALL</t>
  </si>
  <si>
    <t>Adv 19+</t>
  </si>
  <si>
    <t xml:space="preserve"> </t>
  </si>
  <si>
    <t>SENIOR  BEGINNER TEAM</t>
  </si>
  <si>
    <t>ARTISTIC TWIRL</t>
  </si>
  <si>
    <t>ARTISTIC PAIRS</t>
  </si>
  <si>
    <t>STARS UNITED - FLATLINE</t>
  </si>
  <si>
    <t>STARS UNITED - SUGAR SUGAR</t>
  </si>
  <si>
    <t>ARTISTIC TEAM - LEVEL B</t>
  </si>
  <si>
    <t>STARSTUCK - INTO THE UNKNOWN</t>
  </si>
  <si>
    <t>IBTF TWIRL TEAM -LEVEL B</t>
  </si>
  <si>
    <t>STARSTRUCK -MINI</t>
  </si>
  <si>
    <t>ARTISTIC GROUP - ELITE</t>
  </si>
  <si>
    <t>STARSTRUCK - THE HEIST</t>
  </si>
  <si>
    <t>ASHLEY MCBETH</t>
  </si>
  <si>
    <t>ALEXIA OLSON</t>
  </si>
  <si>
    <t>ELITE 16+</t>
  </si>
  <si>
    <t>IBTF CRITQUES</t>
  </si>
  <si>
    <t>XSTRUT</t>
  </si>
  <si>
    <t>13-15</t>
  </si>
  <si>
    <t>16+</t>
  </si>
  <si>
    <t>National - My Boyfriend's Back</t>
  </si>
  <si>
    <t>Nationals- Turn to Stone</t>
  </si>
  <si>
    <t>NATIONAL - NINJAS</t>
  </si>
  <si>
    <t>POM POM</t>
  </si>
  <si>
    <t>JUNIOR - ABRACADABRA</t>
  </si>
  <si>
    <t>Elite 31+</t>
  </si>
  <si>
    <t>SUPERSTARS- GREASE LIGHTENING</t>
  </si>
  <si>
    <t>JUNIOR ADVANCE TRIO</t>
  </si>
  <si>
    <t>DAISY JEWEL - BYE BYE</t>
  </si>
  <si>
    <t>DAISY JEWEL - HEART</t>
  </si>
  <si>
    <t>DAISY JEWEL - GET LOUD</t>
  </si>
  <si>
    <t>JUNIOR HALFTIME</t>
  </si>
  <si>
    <t>DAISY JEWEL - POP STARS</t>
  </si>
  <si>
    <t>JAYDA SAUNDERS</t>
  </si>
  <si>
    <t>2-BATON</t>
  </si>
  <si>
    <t>LAINEY SAUNDERS</t>
  </si>
  <si>
    <t>Serenity Morrell</t>
  </si>
  <si>
    <t>Amalia Langkraer</t>
  </si>
  <si>
    <t>Olivia Wilson</t>
  </si>
  <si>
    <t>Olivia Reid</t>
  </si>
  <si>
    <t>Chianne Howells</t>
  </si>
  <si>
    <t>Olivia Jackson</t>
  </si>
  <si>
    <t>Alexis Herriot</t>
  </si>
  <si>
    <t>Amelia Green</t>
  </si>
  <si>
    <t>Jamie Green</t>
  </si>
  <si>
    <t>Sophia Marleau</t>
  </si>
  <si>
    <t>Isabel Baltkois</t>
  </si>
  <si>
    <t>Liberti Jenkinson</t>
  </si>
  <si>
    <t>Melea Oswago</t>
  </si>
  <si>
    <t>August Miller</t>
  </si>
  <si>
    <t>Jayda Saunders</t>
  </si>
  <si>
    <t>Josie Kern</t>
  </si>
  <si>
    <t>Lainey Saunders</t>
  </si>
  <si>
    <t>Ellery Keller</t>
  </si>
  <si>
    <t>Charlotte Grimshaw</t>
  </si>
  <si>
    <t>Camilla Flach</t>
  </si>
  <si>
    <t>Darla Kern</t>
  </si>
  <si>
    <t>Brittaney Francis</t>
  </si>
  <si>
    <t>Sarah Doherty</t>
  </si>
  <si>
    <t>Sapphire Flach</t>
  </si>
  <si>
    <t>Junior Novice Cup</t>
  </si>
  <si>
    <t>Darcie Watt</t>
  </si>
  <si>
    <t>Sophie Waite</t>
  </si>
  <si>
    <t>Caitlyn Beers</t>
  </si>
  <si>
    <t>Cassidy Doherty</t>
  </si>
  <si>
    <t>Aria Campbell</t>
  </si>
  <si>
    <t>Charlotte Reid</t>
  </si>
  <si>
    <t>Lea Perron</t>
  </si>
  <si>
    <t>Hannah Lywood</t>
  </si>
  <si>
    <t>Shawna Spencer</t>
  </si>
  <si>
    <t>Brooke Randall</t>
  </si>
  <si>
    <t>Veronica Lee</t>
  </si>
  <si>
    <t>Hailey Forgette</t>
  </si>
  <si>
    <t>Alexia Olson</t>
  </si>
  <si>
    <t>Brooke Harrop</t>
  </si>
  <si>
    <t>Jessica Antoniak</t>
  </si>
  <si>
    <t>Billie Kern</t>
  </si>
  <si>
    <t>ELITE 13-15</t>
  </si>
  <si>
    <t>Morgan Dixon</t>
  </si>
  <si>
    <t>Miller/Oswago</t>
  </si>
  <si>
    <t>Baltkois/ Kern</t>
  </si>
  <si>
    <t>Flach/Keller</t>
  </si>
  <si>
    <t>Harrop/Lee</t>
  </si>
  <si>
    <t>Doherty/Doherty</t>
  </si>
  <si>
    <t>Beth Bosomworth</t>
  </si>
  <si>
    <t>Adelaide Ruigrok</t>
  </si>
  <si>
    <t>Georgia Ard</t>
  </si>
  <si>
    <t>Ella Ard</t>
  </si>
  <si>
    <t>Jordana Soares</t>
  </si>
  <si>
    <t>Brooke Stratton</t>
  </si>
  <si>
    <t>Mackenzie Fraser</t>
  </si>
  <si>
    <t>Nov 25-30</t>
  </si>
  <si>
    <t>Watt/Waite</t>
  </si>
  <si>
    <t>Puebla / Saunders</t>
  </si>
  <si>
    <t>Flach/ Keller</t>
  </si>
  <si>
    <t>Baltkois/Bosomworth</t>
  </si>
  <si>
    <t>Harrop / Lee</t>
  </si>
  <si>
    <t>Green / Green</t>
  </si>
  <si>
    <t>Saunders / Saunders</t>
  </si>
  <si>
    <t>Adv 10-12</t>
  </si>
  <si>
    <t>Sofy Puebla</t>
  </si>
  <si>
    <t>SUPERSTARS -I LIVED</t>
  </si>
  <si>
    <t xml:space="preserve">                                               </t>
  </si>
  <si>
    <t xml:space="preserve">    </t>
  </si>
  <si>
    <t>BEG 31+</t>
  </si>
  <si>
    <t xml:space="preserve">  </t>
  </si>
  <si>
    <t>Pre-Teen Adv Cup</t>
  </si>
  <si>
    <t>`</t>
  </si>
  <si>
    <t>`3</t>
  </si>
  <si>
    <t>Int 19-24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</si>
</sst>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6">
    <xf numFmtId="0" fontId="0" fillId="0" borderId="0" xfId="0"/>
    <xf numFmtId="0" fontId="2" fillId="0" borderId="1" xfId="0" applyFont="1" applyBorder="1" applyAlignment="1">
      <alignment horizontal="centerContinuous"/>
    </xf>
    <xf numFmtId="1" fontId="3" fillId="0" borderId="2" xfId="0" applyNumberFormat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1" fontId="4" fillId="0" borderId="6" xfId="0" applyNumberFormat="1" applyFont="1" applyBorder="1"/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4" borderId="15" xfId="0" applyFont="1" applyFill="1" applyBorder="1" applyAlignment="1">
      <alignment horizontal="centerContinuous"/>
    </xf>
    <xf numFmtId="164" fontId="1" fillId="4" borderId="16" xfId="0" applyNumberFormat="1" applyFont="1" applyFill="1" applyBorder="1" applyAlignment="1">
      <alignment horizontal="centerContinuous"/>
    </xf>
    <xf numFmtId="0" fontId="1" fillId="4" borderId="16" xfId="0" applyFont="1" applyFill="1" applyBorder="1" applyAlignment="1">
      <alignment horizontal="centerContinuous"/>
    </xf>
    <xf numFmtId="164" fontId="1" fillId="4" borderId="17" xfId="0" applyNumberFormat="1" applyFont="1" applyFill="1" applyBorder="1" applyAlignment="1">
      <alignment horizontal="centerContinuous"/>
    </xf>
    <xf numFmtId="164" fontId="0" fillId="0" borderId="0" xfId="0" applyNumberFormat="1"/>
    <xf numFmtId="16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3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22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Continuous"/>
    </xf>
    <xf numFmtId="164" fontId="1" fillId="4" borderId="3" xfId="0" applyNumberFormat="1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/>
    </xf>
    <xf numFmtId="164" fontId="1" fillId="4" borderId="2" xfId="0" applyNumberFormat="1" applyFont="1" applyFill="1" applyBorder="1" applyAlignment="1">
      <alignment horizontal="centerContinuous"/>
    </xf>
    <xf numFmtId="0" fontId="0" fillId="0" borderId="30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9" xfId="0" applyBorder="1"/>
    <xf numFmtId="0" fontId="9" fillId="0" borderId="23" xfId="0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5" borderId="23" xfId="0" applyNumberFormat="1" applyFill="1" applyBorder="1" applyAlignment="1">
      <alignment horizontal="center"/>
    </xf>
    <xf numFmtId="164" fontId="0" fillId="5" borderId="25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0" fillId="0" borderId="13" xfId="0" applyBorder="1"/>
    <xf numFmtId="164" fontId="0" fillId="0" borderId="13" xfId="0" applyNumberFormat="1" applyBorder="1"/>
    <xf numFmtId="0" fontId="9" fillId="0" borderId="13" xfId="0" applyFont="1" applyBorder="1"/>
    <xf numFmtId="164" fontId="0" fillId="6" borderId="23" xfId="0" applyNumberFormat="1" applyFill="1" applyBorder="1" applyAlignment="1">
      <alignment horizontal="center"/>
    </xf>
    <xf numFmtId="164" fontId="0" fillId="6" borderId="25" xfId="0" applyNumberFormat="1" applyFill="1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8" fillId="3" borderId="0" xfId="0" applyFont="1" applyFill="1"/>
    <xf numFmtId="0" fontId="0" fillId="0" borderId="38" xfId="0" applyBorder="1" applyAlignment="1">
      <alignment horizontal="center"/>
    </xf>
    <xf numFmtId="0" fontId="1" fillId="4" borderId="39" xfId="0" applyFont="1" applyFill="1" applyBorder="1" applyAlignment="1">
      <alignment horizontal="centerContinuous"/>
    </xf>
    <xf numFmtId="0" fontId="3" fillId="0" borderId="37" xfId="0" applyFont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12" xfId="0" applyBorder="1"/>
    <xf numFmtId="164" fontId="0" fillId="0" borderId="36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0" fontId="9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quotePrefix="1"/>
    <xf numFmtId="0" fontId="10" fillId="0" borderId="21" xfId="0" applyFont="1" applyBorder="1" applyAlignment="1">
      <alignment horizontal="center"/>
    </xf>
    <xf numFmtId="0" fontId="4" fillId="3" borderId="9" xfId="0" applyFont="1" applyFill="1" applyBorder="1"/>
    <xf numFmtId="0" fontId="4" fillId="3" borderId="9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13" xfId="0" applyBorder="1" applyAlignment="1">
      <alignment horizontal="left"/>
    </xf>
    <xf numFmtId="16" fontId="0" fillId="0" borderId="0" xfId="0" applyNumberForma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5" xfId="0" applyFont="1" applyBorder="1" applyAlignment="1">
      <alignment horizontal="center" wrapText="1" shrinkToFit="1"/>
    </xf>
    <xf numFmtId="0" fontId="5" fillId="0" borderId="16" xfId="0" applyFont="1" applyBorder="1" applyAlignment="1">
      <alignment horizontal="center" wrapText="1" shrinkToFit="1"/>
    </xf>
    <xf numFmtId="0" fontId="5" fillId="0" borderId="17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7" borderId="3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164" fontId="0" fillId="8" borderId="36" xfId="0" applyNumberFormat="1" applyFill="1" applyBorder="1" applyAlignment="1">
      <alignment horizontal="center"/>
    </xf>
    <xf numFmtId="164" fontId="0" fillId="8" borderId="32" xfId="0" applyNumberFormat="1" applyFill="1" applyBorder="1" applyAlignment="1">
      <alignment horizontal="center"/>
    </xf>
    <xf numFmtId="164" fontId="0" fillId="8" borderId="25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8" fillId="8" borderId="0" xfId="0" applyFont="1" applyFill="1"/>
    <xf numFmtId="164" fontId="0" fillId="8" borderId="30" xfId="0" applyNumberFormat="1" applyFill="1" applyBorder="1" applyAlignment="1">
      <alignment horizontal="center"/>
    </xf>
    <xf numFmtId="164" fontId="0" fillId="8" borderId="23" xfId="0" applyNumberFormat="1" applyFill="1" applyBorder="1" applyAlignment="1">
      <alignment horizontal="center"/>
    </xf>
    <xf numFmtId="0" fontId="0" fillId="0" borderId="0" xfId="0" applyBorder="1"/>
    <xf numFmtId="164" fontId="0" fillId="8" borderId="43" xfId="0" applyNumberFormat="1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164" fontId="0" fillId="8" borderId="13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48"/>
  <sheetViews>
    <sheetView view="pageBreakPreview" zoomScale="145" zoomScaleNormal="100" zoomScaleSheetLayoutView="145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A4" sqref="A4:XFD45"/>
    </sheetView>
  </sheetViews>
  <sheetFormatPr defaultRowHeight="14.4" x14ac:dyDescent="0.3"/>
  <cols>
    <col min="1" max="1" width="20.88671875" style="62" bestFit="1" customWidth="1"/>
    <col min="2" max="6" width="8.88671875" customWidth="1"/>
    <col min="7" max="7" width="8.88671875" style="62" customWidth="1"/>
    <col min="8" max="19" width="8.88671875" customWidth="1"/>
    <col min="20" max="20" width="15.6640625" bestFit="1" customWidth="1"/>
  </cols>
  <sheetData>
    <row r="1" spans="1:20" x14ac:dyDescent="0.3">
      <c r="A1" s="149" t="s">
        <v>64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22" t="s">
        <v>43</v>
      </c>
    </row>
    <row r="2" spans="1:20" ht="18.75" customHeight="1" thickBot="1" x14ac:dyDescent="0.3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20" x14ac:dyDescent="0.3">
      <c r="A3" s="72"/>
      <c r="B3" s="1" t="s">
        <v>0</v>
      </c>
      <c r="C3" s="2"/>
      <c r="D3" s="1" t="s">
        <v>1</v>
      </c>
      <c r="E3" s="3"/>
      <c r="F3" s="3"/>
      <c r="G3" s="3"/>
      <c r="H3" s="4"/>
      <c r="I3" s="1" t="s">
        <v>2</v>
      </c>
      <c r="J3" s="3"/>
      <c r="K3" s="3"/>
      <c r="L3" s="3"/>
      <c r="M3" s="4"/>
      <c r="N3" s="1" t="s">
        <v>3</v>
      </c>
      <c r="O3" s="3"/>
      <c r="P3" s="3"/>
      <c r="Q3" s="3"/>
      <c r="R3" s="4"/>
      <c r="S3" s="5" t="s">
        <v>4</v>
      </c>
      <c r="T3" s="6"/>
    </row>
    <row r="4" spans="1:20" ht="15" thickBot="1" x14ac:dyDescent="0.35">
      <c r="A4" s="73"/>
      <c r="B4" s="7" t="s">
        <v>5</v>
      </c>
      <c r="C4" s="8" t="s">
        <v>6</v>
      </c>
      <c r="D4" s="9" t="s">
        <v>7</v>
      </c>
      <c r="E4" s="10" t="s">
        <v>8</v>
      </c>
      <c r="F4" s="11" t="s">
        <v>0</v>
      </c>
      <c r="G4" s="11" t="s">
        <v>6</v>
      </c>
      <c r="H4" s="12" t="s">
        <v>5</v>
      </c>
      <c r="I4" s="9" t="s">
        <v>7</v>
      </c>
      <c r="J4" s="10" t="s">
        <v>8</v>
      </c>
      <c r="K4" s="11" t="s">
        <v>0</v>
      </c>
      <c r="L4" s="11" t="s">
        <v>6</v>
      </c>
      <c r="M4" s="12" t="s">
        <v>5</v>
      </c>
      <c r="N4" s="9" t="s">
        <v>7</v>
      </c>
      <c r="O4" s="10" t="s">
        <v>8</v>
      </c>
      <c r="P4" s="11" t="s">
        <v>0</v>
      </c>
      <c r="Q4" s="11" t="s">
        <v>6</v>
      </c>
      <c r="R4" s="12" t="s">
        <v>5</v>
      </c>
      <c r="S4" s="13" t="s">
        <v>9</v>
      </c>
      <c r="T4" s="6"/>
    </row>
    <row r="5" spans="1:20" x14ac:dyDescent="0.3">
      <c r="A5" s="33" t="s">
        <v>10</v>
      </c>
      <c r="B5" s="14"/>
      <c r="C5" s="15"/>
      <c r="D5" s="16"/>
      <c r="E5" s="17"/>
      <c r="F5" s="17"/>
      <c r="G5" s="60"/>
      <c r="H5" s="74"/>
      <c r="I5" s="14"/>
      <c r="J5" s="20"/>
      <c r="K5" s="20"/>
      <c r="L5" s="21"/>
      <c r="M5" s="22"/>
      <c r="N5" s="14"/>
      <c r="O5" s="20"/>
      <c r="P5" s="20"/>
      <c r="Q5" s="21"/>
      <c r="R5" s="22"/>
      <c r="S5" s="22"/>
    </row>
    <row r="6" spans="1:20" x14ac:dyDescent="0.3">
      <c r="A6" s="115" t="s">
        <v>100</v>
      </c>
      <c r="B6" s="86">
        <f>H6+M6+R6-S6</f>
        <v>3</v>
      </c>
      <c r="C6" s="88">
        <f>IF(B6&gt;0,RANK(B6,B$6:B$7,1),0)</f>
        <v>1</v>
      </c>
      <c r="D6" s="86"/>
      <c r="E6" s="77"/>
      <c r="F6" s="77"/>
      <c r="G6" s="100">
        <v>1</v>
      </c>
      <c r="H6" s="87">
        <f>+G6</f>
        <v>1</v>
      </c>
      <c r="I6" s="86">
        <v>53.9</v>
      </c>
      <c r="J6" s="77"/>
      <c r="K6" s="77">
        <f>+I6+J6</f>
        <v>53.9</v>
      </c>
      <c r="L6" s="100">
        <f>IF(K6&gt;0,RANK(K6,K$6:K$7,0),0)</f>
        <v>1</v>
      </c>
      <c r="M6" s="87">
        <f>VALUE(L6)</f>
        <v>1</v>
      </c>
      <c r="N6" s="86">
        <v>36</v>
      </c>
      <c r="O6" s="77"/>
      <c r="P6" s="77">
        <f>+N6+O6</f>
        <v>36</v>
      </c>
      <c r="Q6" s="100">
        <f>IF(P6&gt;0,RANK(P6,P$6:P$7,0),0)</f>
        <v>2</v>
      </c>
      <c r="R6" s="87">
        <f>VALUE(Q6)/2</f>
        <v>1</v>
      </c>
      <c r="S6" s="103"/>
    </row>
    <row r="7" spans="1:20" x14ac:dyDescent="0.3">
      <c r="A7" s="115" t="s">
        <v>101</v>
      </c>
      <c r="B7" s="86">
        <f>H7+M7+R7-S7</f>
        <v>4.5</v>
      </c>
      <c r="C7" s="88">
        <f>IF(B7&gt;0,RANK(B7,B$6:B$7,1),0)</f>
        <v>2</v>
      </c>
      <c r="D7" s="86"/>
      <c r="E7" s="77"/>
      <c r="F7" s="77"/>
      <c r="G7" s="100">
        <v>2</v>
      </c>
      <c r="H7" s="87">
        <f>+G7</f>
        <v>2</v>
      </c>
      <c r="I7" s="86">
        <v>52.2</v>
      </c>
      <c r="J7" s="77"/>
      <c r="K7" s="77">
        <f>+I7+J7</f>
        <v>52.2</v>
      </c>
      <c r="L7" s="100">
        <f>IF(K7&gt;0,RANK(K7,K$6:K$7,0),0)</f>
        <v>2</v>
      </c>
      <c r="M7" s="87">
        <f>VALUE(L7)</f>
        <v>2</v>
      </c>
      <c r="N7" s="161">
        <v>37.5</v>
      </c>
      <c r="O7" s="77"/>
      <c r="P7" s="77">
        <f>+N7+O7</f>
        <v>37.5</v>
      </c>
      <c r="Q7" s="100">
        <f>IF(P7&gt;0,RANK(P7,P$6:P$7,0),0)</f>
        <v>1</v>
      </c>
      <c r="R7" s="87">
        <f>VALUE(Q7)/2</f>
        <v>0.5</v>
      </c>
      <c r="S7" s="103"/>
    </row>
    <row r="8" spans="1:20" ht="15" thickBot="1" x14ac:dyDescent="0.35">
      <c r="A8" s="73"/>
      <c r="B8" s="23"/>
      <c r="C8" s="24"/>
      <c r="D8" s="23"/>
      <c r="E8" s="25"/>
      <c r="F8" s="25"/>
      <c r="G8" s="61" t="s">
        <v>165</v>
      </c>
      <c r="H8" s="28"/>
      <c r="I8" s="23"/>
      <c r="J8" s="25"/>
      <c r="K8" s="25"/>
      <c r="L8" s="26"/>
      <c r="M8" s="27"/>
      <c r="N8" s="23"/>
      <c r="O8" s="25"/>
      <c r="P8" s="25"/>
      <c r="Q8" s="26"/>
      <c r="R8" s="27"/>
      <c r="S8" s="27"/>
    </row>
    <row r="9" spans="1:20" x14ac:dyDescent="0.3">
      <c r="A9" s="133" t="s">
        <v>48</v>
      </c>
      <c r="B9" s="86"/>
      <c r="C9" s="88"/>
      <c r="D9" s="135"/>
      <c r="E9" s="136"/>
      <c r="F9" s="136"/>
      <c r="G9" s="137"/>
      <c r="H9" s="138"/>
      <c r="I9" s="86"/>
      <c r="J9" s="77"/>
      <c r="K9" s="77"/>
      <c r="L9" s="78"/>
      <c r="M9" s="87"/>
      <c r="N9" s="86"/>
      <c r="O9" s="77"/>
      <c r="P9" s="77"/>
      <c r="Q9" s="78"/>
      <c r="R9" s="87"/>
      <c r="S9" s="103"/>
    </row>
    <row r="10" spans="1:20" x14ac:dyDescent="0.3">
      <c r="A10" s="115" t="s">
        <v>102</v>
      </c>
      <c r="B10" s="14">
        <f>H10+M10+R10-S10</f>
        <v>3.5</v>
      </c>
      <c r="C10" s="15">
        <f>IF(B10&gt;0,RANK(B10,B$10:B$13,1),0)</f>
        <v>1</v>
      </c>
      <c r="D10" s="139"/>
      <c r="E10" s="140"/>
      <c r="F10" s="140"/>
      <c r="G10" s="140">
        <v>1</v>
      </c>
      <c r="H10" s="87">
        <f>G10</f>
        <v>1</v>
      </c>
      <c r="I10" s="173">
        <v>63.5</v>
      </c>
      <c r="J10" s="168"/>
      <c r="K10" s="168">
        <f>+I10+J10</f>
        <v>63.5</v>
      </c>
      <c r="L10" s="100">
        <f>IF(K10&gt;0,RANK(K10,K$10:K$13,0),0)</f>
        <v>1</v>
      </c>
      <c r="M10" s="22">
        <f>VALUE(L10)</f>
        <v>1</v>
      </c>
      <c r="N10" s="14">
        <v>34.5</v>
      </c>
      <c r="O10" s="168"/>
      <c r="P10" s="168">
        <f>+N10+O10</f>
        <v>34.5</v>
      </c>
      <c r="Q10" s="59">
        <f>IF(P10&gt;0,RANK(P10,P$10:P$13,0),0)</f>
        <v>3</v>
      </c>
      <c r="R10" s="22">
        <f>VALUE(Q10)/2</f>
        <v>1.5</v>
      </c>
      <c r="S10" s="22"/>
    </row>
    <row r="11" spans="1:20" x14ac:dyDescent="0.3">
      <c r="A11" s="115" t="s">
        <v>104</v>
      </c>
      <c r="B11" s="86">
        <f>H11+M11+R11-S11</f>
        <v>6.5</v>
      </c>
      <c r="C11" s="15">
        <f>IF(B11&gt;0,RANK(B11,B$10:B$13,1),0)</f>
        <v>2</v>
      </c>
      <c r="D11" s="101"/>
      <c r="E11" s="80"/>
      <c r="F11" s="80"/>
      <c r="G11" s="80">
        <v>2</v>
      </c>
      <c r="H11" s="87">
        <f>G11</f>
        <v>2</v>
      </c>
      <c r="I11" s="101">
        <v>55.2</v>
      </c>
      <c r="J11" s="77"/>
      <c r="K11" s="77">
        <f>+I11+J11</f>
        <v>55.2</v>
      </c>
      <c r="L11" s="100">
        <f>IF(K11&gt;0,RANK(K11,K$10:K$13,0),0)</f>
        <v>4</v>
      </c>
      <c r="M11" s="87">
        <f>VALUE(L11)</f>
        <v>4</v>
      </c>
      <c r="N11" s="86">
        <v>36.5</v>
      </c>
      <c r="O11" s="77"/>
      <c r="P11" s="77">
        <f>+N11+O11</f>
        <v>36.5</v>
      </c>
      <c r="Q11" s="59">
        <f>IF(P11&gt;0,RANK(P11,P$10:P$13,0),0)</f>
        <v>1</v>
      </c>
      <c r="R11" s="87">
        <f>VALUE(Q11)/2</f>
        <v>0.5</v>
      </c>
      <c r="S11" s="103"/>
    </row>
    <row r="12" spans="1:20" x14ac:dyDescent="0.3">
      <c r="A12" s="115" t="s">
        <v>103</v>
      </c>
      <c r="B12" s="86">
        <f>H12+M12+R12-S12</f>
        <v>7</v>
      </c>
      <c r="C12" s="15">
        <f>IF(B12&gt;0,RANK(B12,B$10:B$13,1),0)</f>
        <v>3</v>
      </c>
      <c r="D12" s="86"/>
      <c r="E12" s="77"/>
      <c r="F12" s="77"/>
      <c r="G12" s="77">
        <v>3</v>
      </c>
      <c r="H12" s="87">
        <f>G12</f>
        <v>3</v>
      </c>
      <c r="I12" s="86">
        <v>62.4</v>
      </c>
      <c r="J12" s="77"/>
      <c r="K12" s="77">
        <f>+I12+J12</f>
        <v>62.4</v>
      </c>
      <c r="L12" s="100">
        <f>IF(K12&gt;0,RANK(K12,K$10:K$13,0),0)</f>
        <v>2</v>
      </c>
      <c r="M12" s="87">
        <f>VALUE(L12)</f>
        <v>2</v>
      </c>
      <c r="N12" s="86">
        <v>34</v>
      </c>
      <c r="O12" s="77"/>
      <c r="P12" s="77">
        <f>+N12+O12</f>
        <v>34</v>
      </c>
      <c r="Q12" s="59">
        <f>IF(P12&gt;0,RANK(P12,P$10:P$13,0),0)</f>
        <v>4</v>
      </c>
      <c r="R12" s="87">
        <f>VALUE(Q12)/2</f>
        <v>2</v>
      </c>
      <c r="S12" s="103"/>
    </row>
    <row r="13" spans="1:20" x14ac:dyDescent="0.3">
      <c r="A13" s="147" t="s">
        <v>99</v>
      </c>
      <c r="B13" s="86">
        <f>H13+M13+R13-S13</f>
        <v>8</v>
      </c>
      <c r="C13" s="15">
        <f>IF(B13&gt;0,RANK(B13,B$10:B$13,1),0)</f>
        <v>4</v>
      </c>
      <c r="D13" s="86"/>
      <c r="E13" s="77"/>
      <c r="F13" s="77"/>
      <c r="G13" s="77">
        <v>4</v>
      </c>
      <c r="H13" s="87">
        <f>G13</f>
        <v>4</v>
      </c>
      <c r="I13" s="86">
        <v>58.9</v>
      </c>
      <c r="J13" s="77"/>
      <c r="K13" s="77">
        <f>+I13+J13</f>
        <v>58.9</v>
      </c>
      <c r="L13" s="100">
        <f>IF(K13&gt;0,RANK(K13,K$10:K$13,0),0)</f>
        <v>3</v>
      </c>
      <c r="M13" s="87">
        <f>VALUE(L13)</f>
        <v>3</v>
      </c>
      <c r="N13" s="86">
        <v>35.5</v>
      </c>
      <c r="O13" s="77"/>
      <c r="P13" s="77">
        <f>+N13+O13</f>
        <v>35.5</v>
      </c>
      <c r="Q13" s="59">
        <f>IF(P13&gt;0,RANK(P13,P$10:P$13,0),0)</f>
        <v>2</v>
      </c>
      <c r="R13" s="87">
        <f>VALUE(Q13)/2</f>
        <v>1</v>
      </c>
      <c r="S13" s="103"/>
    </row>
    <row r="14" spans="1:20" ht="15" thickBot="1" x14ac:dyDescent="0.35">
      <c r="A14" s="73"/>
      <c r="B14" s="23"/>
      <c r="C14" s="24"/>
      <c r="D14" s="23"/>
      <c r="E14" s="25"/>
      <c r="F14" s="25"/>
      <c r="G14" s="61"/>
      <c r="H14" s="28"/>
      <c r="I14" s="23"/>
      <c r="J14" s="25"/>
      <c r="K14" s="25"/>
      <c r="L14" s="26"/>
      <c r="M14" s="27"/>
      <c r="N14" s="23"/>
      <c r="O14" s="25"/>
      <c r="P14" s="25"/>
      <c r="Q14" s="26"/>
      <c r="R14" s="27"/>
      <c r="S14" s="27"/>
    </row>
    <row r="15" spans="1:20" x14ac:dyDescent="0.3">
      <c r="A15" s="33" t="s">
        <v>46</v>
      </c>
      <c r="B15" s="14"/>
      <c r="C15" s="15"/>
      <c r="D15" s="16"/>
      <c r="E15" s="17"/>
      <c r="F15" s="17"/>
      <c r="G15" s="60"/>
      <c r="H15" s="19"/>
      <c r="I15" s="14"/>
      <c r="J15" s="20"/>
      <c r="K15" s="20"/>
      <c r="L15" s="21"/>
      <c r="M15" s="22"/>
      <c r="N15" s="14"/>
      <c r="O15" s="20"/>
      <c r="P15" s="20"/>
      <c r="Q15" s="21"/>
      <c r="R15" s="22"/>
      <c r="S15" s="22"/>
    </row>
    <row r="16" spans="1:20" x14ac:dyDescent="0.3">
      <c r="A16" s="115" t="s">
        <v>105</v>
      </c>
      <c r="B16" s="86">
        <f>H16+M16+R16-S16</f>
        <v>2.5</v>
      </c>
      <c r="C16" s="88">
        <f>IF(B16&gt;0,RANK(B16,B$16,1),0)</f>
        <v>1</v>
      </c>
      <c r="D16" s="86"/>
      <c r="E16" s="77"/>
      <c r="F16" s="77"/>
      <c r="G16" s="100">
        <v>1</v>
      </c>
      <c r="H16" s="87">
        <f>VALUE(G16)</f>
        <v>1</v>
      </c>
      <c r="I16" s="86">
        <v>56.9</v>
      </c>
      <c r="J16" s="77"/>
      <c r="K16" s="77">
        <f>+I16+J16</f>
        <v>56.9</v>
      </c>
      <c r="L16" s="100">
        <f>IF(K16&gt;0,RANK(K16,K$16,0),0)</f>
        <v>1</v>
      </c>
      <c r="M16" s="87">
        <f>VALUE(L16)</f>
        <v>1</v>
      </c>
      <c r="N16" s="86">
        <v>37</v>
      </c>
      <c r="O16" s="77"/>
      <c r="P16" s="77">
        <f>+N16+O16</f>
        <v>37</v>
      </c>
      <c r="Q16" s="100">
        <f>IF(P16&gt;0,RANK(P16,P$16,0),0)</f>
        <v>1</v>
      </c>
      <c r="R16" s="87">
        <f>VALUE(Q16)/2</f>
        <v>0.5</v>
      </c>
      <c r="S16" s="22"/>
    </row>
    <row r="17" spans="1:20" ht="15" thickBot="1" x14ac:dyDescent="0.35">
      <c r="A17" s="73"/>
      <c r="B17" s="23"/>
      <c r="C17" s="24"/>
      <c r="D17" s="23"/>
      <c r="E17" s="25"/>
      <c r="F17" s="25"/>
      <c r="G17" s="61" t="s">
        <v>166</v>
      </c>
      <c r="H17" s="27"/>
      <c r="I17" s="23"/>
      <c r="J17" s="25"/>
      <c r="K17" s="25"/>
      <c r="L17" s="26"/>
      <c r="M17" s="27"/>
      <c r="N17" s="23"/>
      <c r="O17" s="25"/>
      <c r="P17" s="25"/>
      <c r="Q17" s="26"/>
      <c r="R17" s="27"/>
      <c r="S17" s="27"/>
    </row>
    <row r="18" spans="1:20" x14ac:dyDescent="0.3">
      <c r="A18" s="33" t="s">
        <v>11</v>
      </c>
      <c r="B18" s="14"/>
      <c r="C18" s="15"/>
      <c r="D18" s="16"/>
      <c r="E18" s="17"/>
      <c r="F18" s="17"/>
      <c r="G18" s="60"/>
      <c r="H18" s="19"/>
      <c r="I18" s="14"/>
      <c r="J18" s="20"/>
      <c r="K18" s="20"/>
      <c r="L18" s="21"/>
      <c r="M18" s="22"/>
      <c r="N18" s="14"/>
      <c r="O18" s="20"/>
      <c r="P18" s="20"/>
      <c r="Q18" s="21"/>
      <c r="R18" s="22"/>
      <c r="S18" s="22"/>
    </row>
    <row r="19" spans="1:20" x14ac:dyDescent="0.3">
      <c r="A19" t="s">
        <v>106</v>
      </c>
      <c r="B19" s="86">
        <f>H19+M19+R19-S19</f>
        <v>2.5</v>
      </c>
      <c r="C19" s="88">
        <f>IF(B19&gt;0,RANK(B19,B$19:B$19,1),0)</f>
        <v>1</v>
      </c>
      <c r="D19" s="86">
        <v>71</v>
      </c>
      <c r="E19" s="77"/>
      <c r="F19" s="77">
        <f>SUM(D19:E19)</f>
        <v>71</v>
      </c>
      <c r="G19" s="100">
        <f>IF(F19&gt;0,RANK(F19,F$19:F$19,0),0)</f>
        <v>1</v>
      </c>
      <c r="H19" s="87">
        <f>VALUE(G19)</f>
        <v>1</v>
      </c>
      <c r="I19" s="170">
        <v>61.1</v>
      </c>
      <c r="J19" s="77"/>
      <c r="K19" s="77">
        <f>+I19+J19</f>
        <v>61.1</v>
      </c>
      <c r="L19" s="100">
        <f>IF(K19&gt;0,RANK(K19,K$19:K$19,0),0)</f>
        <v>1</v>
      </c>
      <c r="M19" s="87">
        <f>VALUE(L19)</f>
        <v>1</v>
      </c>
      <c r="N19" s="86">
        <v>39.5</v>
      </c>
      <c r="O19" s="77"/>
      <c r="P19" s="77">
        <f>+N19+O19</f>
        <v>39.5</v>
      </c>
      <c r="Q19" s="100">
        <f>IF(P19&gt;0,RANK(P19,P$19:P$19,0),0)</f>
        <v>1</v>
      </c>
      <c r="R19" s="87">
        <f>VALUE(Q19)/2</f>
        <v>0.5</v>
      </c>
      <c r="S19" s="22"/>
    </row>
    <row r="20" spans="1:20" ht="15" thickBot="1" x14ac:dyDescent="0.35">
      <c r="A20" s="73"/>
      <c r="B20" s="23"/>
      <c r="C20" s="24"/>
      <c r="D20" s="23"/>
      <c r="E20" s="25"/>
      <c r="F20" s="25"/>
      <c r="G20" s="61"/>
      <c r="H20" s="27"/>
      <c r="I20" s="23"/>
      <c r="J20" s="25"/>
      <c r="K20" s="25"/>
      <c r="L20" s="26"/>
      <c r="M20" s="27"/>
      <c r="N20" s="23"/>
      <c r="O20" s="25"/>
      <c r="P20" s="25"/>
      <c r="Q20" s="26"/>
      <c r="R20" s="27"/>
      <c r="S20" s="27"/>
    </row>
    <row r="21" spans="1:20" x14ac:dyDescent="0.3">
      <c r="A21" s="33" t="s">
        <v>12</v>
      </c>
      <c r="B21" s="14"/>
      <c r="C21" s="15"/>
      <c r="D21" s="16"/>
      <c r="E21" s="17"/>
      <c r="F21" s="17"/>
      <c r="G21" s="60"/>
      <c r="H21" s="19"/>
      <c r="I21" s="14"/>
      <c r="J21" s="20"/>
      <c r="K21" s="20"/>
      <c r="L21" s="21"/>
      <c r="M21" s="22"/>
      <c r="N21" s="14"/>
      <c r="O21" s="20"/>
      <c r="P21" s="20"/>
      <c r="Q21" s="21"/>
      <c r="R21" s="22"/>
      <c r="S21" s="22"/>
    </row>
    <row r="22" spans="1:20" x14ac:dyDescent="0.3">
      <c r="A22" t="s">
        <v>112</v>
      </c>
      <c r="B22" s="86">
        <f>H22+M22+R22-S22</f>
        <v>4.5</v>
      </c>
      <c r="C22" s="88">
        <f>IF(B22&gt;0,RANK(B22,B$22:B$24,1),0)</f>
        <v>1</v>
      </c>
      <c r="D22" s="86">
        <v>68</v>
      </c>
      <c r="E22" s="77"/>
      <c r="F22" s="77">
        <f>SUM(D22:E22)</f>
        <v>68</v>
      </c>
      <c r="G22" s="100">
        <f>IF(F22&gt;0,RANK(F22,F$22:F$24,0),0)</f>
        <v>2</v>
      </c>
      <c r="H22" s="87">
        <f>G22</f>
        <v>2</v>
      </c>
      <c r="I22" s="86">
        <v>65.2</v>
      </c>
      <c r="J22" s="77"/>
      <c r="K22" s="77">
        <f>+I22+J22</f>
        <v>65.2</v>
      </c>
      <c r="L22" s="100">
        <f>IF(K22&gt;0,RANK(K22,K$22:K$24,0),0)</f>
        <v>2</v>
      </c>
      <c r="M22" s="87">
        <f>VALUE(L22:L22)</f>
        <v>2</v>
      </c>
      <c r="N22" s="161">
        <v>42.5</v>
      </c>
      <c r="O22" s="77"/>
      <c r="P22" s="77">
        <f>+N22+O22</f>
        <v>42.5</v>
      </c>
      <c r="Q22" s="100">
        <f>IF(P22&gt;0,RANK(P22,P$22:P$24,0),0)</f>
        <v>1</v>
      </c>
      <c r="R22" s="87">
        <f>Q22/2</f>
        <v>0.5</v>
      </c>
      <c r="S22" s="103"/>
      <c r="T22" s="58"/>
    </row>
    <row r="23" spans="1:20" x14ac:dyDescent="0.3">
      <c r="A23" t="s">
        <v>111</v>
      </c>
      <c r="B23" s="86">
        <f>H23+M23+R23-S23</f>
        <v>5</v>
      </c>
      <c r="C23" s="88">
        <f>IF(B23&gt;0,RANK(B23,B$22:B$24,1),0)</f>
        <v>2</v>
      </c>
      <c r="D23" s="170">
        <v>69.5</v>
      </c>
      <c r="E23" s="77"/>
      <c r="F23" s="77">
        <f>SUM(D23:E23)</f>
        <v>69.5</v>
      </c>
      <c r="G23" s="100">
        <f>IF(F23&gt;0,RANK(F23,F$22:F$24,0),0)</f>
        <v>1</v>
      </c>
      <c r="H23" s="87">
        <f>G23</f>
        <v>1</v>
      </c>
      <c r="I23" s="86">
        <v>64.3</v>
      </c>
      <c r="J23" s="77"/>
      <c r="K23" s="77">
        <f>+I23+J23</f>
        <v>64.3</v>
      </c>
      <c r="L23" s="100">
        <f>IF(K23&gt;0,RANK(K23,K$22:K$24,0),0)</f>
        <v>3</v>
      </c>
      <c r="M23" s="87">
        <f>VALUE(L23:L23)</f>
        <v>3</v>
      </c>
      <c r="N23" s="86">
        <v>41.5</v>
      </c>
      <c r="O23" s="77"/>
      <c r="P23" s="77">
        <f>+N23+O23</f>
        <v>41.5</v>
      </c>
      <c r="Q23" s="100">
        <f>IF(P23&gt;0,RANK(P23,P$22:P$24,0),0)</f>
        <v>2</v>
      </c>
      <c r="R23" s="87">
        <f>Q23/2</f>
        <v>1</v>
      </c>
      <c r="S23" s="103"/>
      <c r="T23" s="58"/>
    </row>
    <row r="24" spans="1:20" x14ac:dyDescent="0.3">
      <c r="A24" t="s">
        <v>110</v>
      </c>
      <c r="B24" s="86">
        <f>H24+M24+R24-S24</f>
        <v>5.5</v>
      </c>
      <c r="C24" s="88">
        <f>IF(B24&gt;0,RANK(B24,B$22:B$24,1),0)</f>
        <v>3</v>
      </c>
      <c r="D24" s="86">
        <v>63.5</v>
      </c>
      <c r="E24" s="77"/>
      <c r="F24" s="77">
        <f>SUM(D24:E24)</f>
        <v>63.5</v>
      </c>
      <c r="G24" s="100">
        <f>IF(F24&gt;0,RANK(F24,F$22:F$24,0),0)</f>
        <v>3</v>
      </c>
      <c r="H24" s="87">
        <f>G24</f>
        <v>3</v>
      </c>
      <c r="I24" s="86">
        <v>68.099999999999994</v>
      </c>
      <c r="J24" s="77"/>
      <c r="K24" s="77">
        <f>+I24+J24</f>
        <v>68.099999999999994</v>
      </c>
      <c r="L24" s="100">
        <f>IF(K24&gt;0,RANK(K24,K$22:K$24,0),0)</f>
        <v>1</v>
      </c>
      <c r="M24" s="87">
        <f>VALUE(L24:L24)</f>
        <v>1</v>
      </c>
      <c r="N24" s="86">
        <v>41</v>
      </c>
      <c r="O24" s="77"/>
      <c r="P24" s="77">
        <f>+N24+O24</f>
        <v>41</v>
      </c>
      <c r="Q24" s="100">
        <f>IF(P24&gt;0,RANK(P24,P$22:P$24,0),0)</f>
        <v>3</v>
      </c>
      <c r="R24" s="87">
        <f>Q24/2</f>
        <v>1.5</v>
      </c>
      <c r="S24" s="103"/>
      <c r="T24" s="58"/>
    </row>
    <row r="25" spans="1:20" ht="15" thickBot="1" x14ac:dyDescent="0.35">
      <c r="A25" s="73"/>
      <c r="B25" s="23"/>
      <c r="C25" s="24"/>
      <c r="D25" s="23"/>
      <c r="E25" s="25"/>
      <c r="F25" s="25"/>
      <c r="G25" s="61"/>
      <c r="H25" s="27"/>
      <c r="I25" s="23"/>
      <c r="J25" s="25"/>
      <c r="K25" s="25"/>
      <c r="L25" s="26"/>
      <c r="M25" s="27"/>
      <c r="N25" s="23"/>
      <c r="O25" s="25"/>
      <c r="P25" s="25"/>
      <c r="Q25" s="26"/>
      <c r="R25" s="27"/>
      <c r="S25" s="27"/>
    </row>
    <row r="26" spans="1:20" x14ac:dyDescent="0.3">
      <c r="A26" s="33" t="s">
        <v>25</v>
      </c>
      <c r="B26" s="14"/>
      <c r="C26" s="15"/>
      <c r="D26" s="16"/>
      <c r="E26" s="17"/>
      <c r="F26" s="17"/>
      <c r="G26" s="60"/>
      <c r="H26" s="19"/>
      <c r="I26" s="14"/>
      <c r="J26" s="20"/>
      <c r="K26" s="20"/>
      <c r="L26" s="21"/>
      <c r="M26" s="22"/>
      <c r="N26" s="14"/>
      <c r="O26" s="20"/>
      <c r="P26" s="20"/>
      <c r="Q26" s="21"/>
      <c r="R26" s="22"/>
      <c r="S26" s="22"/>
    </row>
    <row r="27" spans="1:20" x14ac:dyDescent="0.3">
      <c r="A27" t="s">
        <v>108</v>
      </c>
      <c r="B27" s="86">
        <f>H27+M27+R27-S27</f>
        <v>3.5</v>
      </c>
      <c r="C27" s="88">
        <f>IF(B27&gt;0,RANK(B27,B$27:B$29,1),0)</f>
        <v>1</v>
      </c>
      <c r="D27" s="86">
        <v>73.5</v>
      </c>
      <c r="E27" s="77"/>
      <c r="F27" s="77">
        <f>SUM(D27:E27)</f>
        <v>73.5</v>
      </c>
      <c r="G27" s="100">
        <f>IF(F27&gt;0,RANK(F27,F$27:F$29,0),0)</f>
        <v>2</v>
      </c>
      <c r="H27" s="87">
        <f>VALUE(G27:G29)</f>
        <v>2</v>
      </c>
      <c r="I27" s="86">
        <v>66.3</v>
      </c>
      <c r="J27" s="77"/>
      <c r="K27" s="77">
        <f>+I27+J27</f>
        <v>66.3</v>
      </c>
      <c r="L27" s="100">
        <f>IF(K27&gt;0,RANK(K27,K$27:K$29,0),0)</f>
        <v>1</v>
      </c>
      <c r="M27" s="87">
        <f>VALUE(L27)</f>
        <v>1</v>
      </c>
      <c r="N27" s="86">
        <v>46</v>
      </c>
      <c r="O27" s="77"/>
      <c r="P27" s="77">
        <f>+N27+O27</f>
        <v>46</v>
      </c>
      <c r="Q27" s="100">
        <f>IF(P27&gt;0,RANK(P27,P$27:P$29,0),0)</f>
        <v>3</v>
      </c>
      <c r="R27" s="87">
        <f>VALUE(Q27)/2</f>
        <v>1.5</v>
      </c>
      <c r="S27" s="123">
        <v>1</v>
      </c>
      <c r="T27" s="58"/>
    </row>
    <row r="28" spans="1:20" x14ac:dyDescent="0.3">
      <c r="A28" t="s">
        <v>109</v>
      </c>
      <c r="B28" s="86">
        <f>H28+M28+R28-S28</f>
        <v>4.5</v>
      </c>
      <c r="C28" s="88">
        <f>IF(B28&gt;0,RANK(B28,B$27:B$29,1),0)</f>
        <v>2</v>
      </c>
      <c r="D28" s="86">
        <v>77</v>
      </c>
      <c r="E28" s="77"/>
      <c r="F28" s="77">
        <f>SUM(D28:E28)</f>
        <v>77</v>
      </c>
      <c r="G28" s="100">
        <f>IF(F28&gt;0,RANK(F28,F$27:F$29,0),0)</f>
        <v>1</v>
      </c>
      <c r="H28" s="87">
        <f>VALUE(G28:G30)</f>
        <v>1</v>
      </c>
      <c r="I28" s="86">
        <v>59.3</v>
      </c>
      <c r="J28" s="77"/>
      <c r="K28" s="77">
        <f>+I28+J28</f>
        <v>59.3</v>
      </c>
      <c r="L28" s="100">
        <f>IF(K28&gt;0,RANK(K28,K$27:K$29,0),0)</f>
        <v>3</v>
      </c>
      <c r="M28" s="87">
        <f>VALUE(L28)</f>
        <v>3</v>
      </c>
      <c r="N28" s="86">
        <v>49</v>
      </c>
      <c r="O28" s="77"/>
      <c r="P28" s="77">
        <f>+N28+O28</f>
        <v>49</v>
      </c>
      <c r="Q28" s="100">
        <f>IF(P28&gt;0,RANK(P28,P$27:P$29,0),0)</f>
        <v>1</v>
      </c>
      <c r="R28" s="87">
        <f>VALUE(Q28)/2</f>
        <v>0.5</v>
      </c>
      <c r="S28" s="167"/>
      <c r="T28" s="58"/>
    </row>
    <row r="29" spans="1:20" x14ac:dyDescent="0.3">
      <c r="A29" t="s">
        <v>107</v>
      </c>
      <c r="B29" s="86">
        <f>H29+M29+R29-S29</f>
        <v>6</v>
      </c>
      <c r="C29" s="88">
        <f>IF(B29&gt;0,RANK(B29,B$27:B$29,1),0)</f>
        <v>3</v>
      </c>
      <c r="D29" s="86">
        <v>71</v>
      </c>
      <c r="E29" s="77"/>
      <c r="F29" s="77">
        <f>SUM(D29:E29)</f>
        <v>71</v>
      </c>
      <c r="G29" s="100">
        <f>IF(F29&gt;0,RANK(F29,F$27:F$29,0),0)</f>
        <v>3</v>
      </c>
      <c r="H29" s="87">
        <f>VALUE(G29:G30)</f>
        <v>3</v>
      </c>
      <c r="I29" s="86">
        <v>60.6</v>
      </c>
      <c r="J29" s="77"/>
      <c r="K29" s="77">
        <f>+I29+J29</f>
        <v>60.6</v>
      </c>
      <c r="L29" s="100">
        <f>IF(K29&gt;0,RANK(K29,K$27:K$29,0),0)</f>
        <v>2</v>
      </c>
      <c r="M29" s="87">
        <f>VALUE(L29)</f>
        <v>2</v>
      </c>
      <c r="N29" s="86">
        <v>47</v>
      </c>
      <c r="O29" s="77"/>
      <c r="P29" s="77">
        <f>+N29+O29</f>
        <v>47</v>
      </c>
      <c r="Q29" s="100">
        <f>IF(P29&gt;0,RANK(P29,P$27:P$29,0),0)</f>
        <v>2</v>
      </c>
      <c r="R29" s="87">
        <f>VALUE(Q29)/2</f>
        <v>1</v>
      </c>
      <c r="S29" s="21"/>
      <c r="T29" s="58"/>
    </row>
    <row r="30" spans="1:20" ht="15" thickBot="1" x14ac:dyDescent="0.35">
      <c r="A30" s="73"/>
      <c r="B30" s="23"/>
      <c r="C30" s="24"/>
      <c r="D30" s="23"/>
      <c r="E30" s="25"/>
      <c r="F30" s="25"/>
      <c r="G30" s="61"/>
      <c r="H30" s="27"/>
      <c r="I30" s="23"/>
      <c r="J30" s="25"/>
      <c r="K30" s="25"/>
      <c r="L30" s="26"/>
      <c r="M30" s="27"/>
      <c r="N30" s="23"/>
      <c r="O30" s="25"/>
      <c r="P30" s="25"/>
      <c r="Q30" s="26"/>
      <c r="R30" s="27"/>
      <c r="S30" s="26"/>
    </row>
    <row r="31" spans="1:20" x14ac:dyDescent="0.3">
      <c r="A31" s="33" t="s">
        <v>14</v>
      </c>
      <c r="B31" s="14"/>
      <c r="C31" s="15"/>
      <c r="D31" s="16"/>
      <c r="E31" s="17"/>
      <c r="F31" s="17"/>
      <c r="G31" s="60"/>
      <c r="H31" s="19"/>
      <c r="I31" s="14"/>
      <c r="J31" s="20"/>
      <c r="K31" s="20"/>
      <c r="L31" s="21"/>
      <c r="M31" s="22"/>
      <c r="N31" s="14"/>
      <c r="O31" s="20"/>
      <c r="P31" s="20"/>
      <c r="Q31" s="21"/>
      <c r="R31" s="22"/>
      <c r="S31" s="22"/>
    </row>
    <row r="32" spans="1:20" x14ac:dyDescent="0.3">
      <c r="A32" t="s">
        <v>113</v>
      </c>
      <c r="B32" s="86">
        <f>H32+M32+R32-S32</f>
        <v>3.5</v>
      </c>
      <c r="C32" s="88">
        <f>IF(B32&gt;0,RANK(B32,B$32:B$33,1),0)</f>
        <v>1</v>
      </c>
      <c r="D32" s="86">
        <v>73.599999999999994</v>
      </c>
      <c r="E32" s="77"/>
      <c r="F32" s="77">
        <f t="shared" ref="F32:F33" si="0">SUM(D32:E32)</f>
        <v>73.599999999999994</v>
      </c>
      <c r="G32" s="100">
        <f>IF(F32&gt;0,RANK(F32,F$32:F$33,0),0)</f>
        <v>2</v>
      </c>
      <c r="H32" s="87">
        <f>VALUE(G32)</f>
        <v>2</v>
      </c>
      <c r="I32" s="86">
        <v>76.5</v>
      </c>
      <c r="J32" s="77"/>
      <c r="K32" s="77">
        <f>+I32+J32</f>
        <v>76.5</v>
      </c>
      <c r="L32" s="100">
        <f>IF(K32&gt;0,RANK(K32,K$32:K$33,0),0)</f>
        <v>1</v>
      </c>
      <c r="M32" s="87">
        <f>VALUE(L32)</f>
        <v>1</v>
      </c>
      <c r="N32" s="86">
        <v>46</v>
      </c>
      <c r="O32" s="77"/>
      <c r="P32" s="77">
        <f>+N32+O32</f>
        <v>46</v>
      </c>
      <c r="Q32" s="100">
        <f>IF(P32&gt;0,RANK(P32,P$32:P$33,0),0)</f>
        <v>1</v>
      </c>
      <c r="R32" s="87">
        <f>VALUE(Q32)/2</f>
        <v>0.5</v>
      </c>
      <c r="S32" s="103"/>
    </row>
    <row r="33" spans="1:19" x14ac:dyDescent="0.3">
      <c r="A33" t="s">
        <v>114</v>
      </c>
      <c r="B33" s="86">
        <f>H33+M33+R33-S33</f>
        <v>4</v>
      </c>
      <c r="C33" s="88">
        <f>IF(B33&gt;0,RANK(B33,B$32:B$33,1),0)</f>
        <v>2</v>
      </c>
      <c r="D33" s="170">
        <v>77</v>
      </c>
      <c r="E33" s="77"/>
      <c r="F33" s="77">
        <f t="shared" si="0"/>
        <v>77</v>
      </c>
      <c r="G33" s="100">
        <f>IF(F33&gt;0,RANK(F33,F$32:F$33,0),0)</f>
        <v>1</v>
      </c>
      <c r="H33" s="87">
        <f>VALUE(G33)</f>
        <v>1</v>
      </c>
      <c r="I33" s="86">
        <v>73.8</v>
      </c>
      <c r="J33" s="77"/>
      <c r="K33" s="77">
        <f>+I33+J33</f>
        <v>73.8</v>
      </c>
      <c r="L33" s="100">
        <f>IF(K33&gt;0,RANK(K33,K$32:K$33,0),0)</f>
        <v>2</v>
      </c>
      <c r="M33" s="87">
        <f>VALUE(L33)</f>
        <v>2</v>
      </c>
      <c r="N33" s="86">
        <v>45.5</v>
      </c>
      <c r="O33" s="77"/>
      <c r="P33" s="77">
        <f>+N33+O33</f>
        <v>45.5</v>
      </c>
      <c r="Q33" s="100">
        <f>IF(P33&gt;0,RANK(P33,P$32:P$33,0),0)</f>
        <v>2</v>
      </c>
      <c r="R33" s="87">
        <f t="shared" ref="R33" si="1">VALUE(Q33)/2</f>
        <v>1</v>
      </c>
      <c r="S33" s="103"/>
    </row>
    <row r="34" spans="1:19" ht="15" thickBot="1" x14ac:dyDescent="0.35">
      <c r="A34" s="73"/>
      <c r="B34" s="23"/>
      <c r="C34" s="28"/>
      <c r="D34" s="23"/>
      <c r="E34" s="25"/>
      <c r="F34" s="25"/>
      <c r="G34" s="61"/>
      <c r="H34" s="27"/>
      <c r="I34" s="25"/>
      <c r="J34" s="25"/>
      <c r="K34" s="25"/>
      <c r="L34" s="26"/>
      <c r="M34" s="27"/>
      <c r="N34" s="25"/>
      <c r="O34" s="25"/>
      <c r="P34" s="25"/>
      <c r="Q34" s="26"/>
      <c r="R34" s="27"/>
      <c r="S34" s="27"/>
    </row>
    <row r="35" spans="1:19" x14ac:dyDescent="0.3">
      <c r="A35" s="33" t="s">
        <v>27</v>
      </c>
      <c r="B35" s="14"/>
      <c r="C35" s="15"/>
      <c r="D35" s="16"/>
      <c r="E35" s="17"/>
      <c r="F35" s="17"/>
      <c r="G35" s="60"/>
      <c r="H35" s="19"/>
      <c r="I35" s="14"/>
      <c r="J35" s="20"/>
      <c r="K35" s="20"/>
      <c r="L35" s="21"/>
      <c r="M35" s="22"/>
      <c r="N35" s="14"/>
      <c r="O35" s="20"/>
      <c r="P35" s="20"/>
      <c r="Q35" s="21"/>
      <c r="R35" s="22"/>
      <c r="S35" s="22"/>
    </row>
    <row r="36" spans="1:19" x14ac:dyDescent="0.3">
      <c r="A36" t="s">
        <v>117</v>
      </c>
      <c r="B36" s="86">
        <f>H36+M36+R36-S36</f>
        <v>4.5</v>
      </c>
      <c r="C36" s="88">
        <f>IF(B36&gt;0,RANK(B36,B$36:B$38,1),0)</f>
        <v>1</v>
      </c>
      <c r="D36" s="170">
        <v>79.5</v>
      </c>
      <c r="E36" s="77"/>
      <c r="F36" s="77">
        <f>SUM(D36:E36)</f>
        <v>79.5</v>
      </c>
      <c r="G36" s="100">
        <f>IF(F36&gt;0,RANK(F36,F$36:F$38,0),0)</f>
        <v>1</v>
      </c>
      <c r="H36" s="87">
        <f>VALUE(G36)</f>
        <v>1</v>
      </c>
      <c r="I36" s="86">
        <v>81.8</v>
      </c>
      <c r="J36" s="77"/>
      <c r="K36" s="77">
        <f>+I36+J36</f>
        <v>81.8</v>
      </c>
      <c r="L36" s="100">
        <f>IF(K36&gt;0,RANK(K36,K$36:K$38,0),0)</f>
        <v>2</v>
      </c>
      <c r="M36" s="87">
        <f>VALUE(L36)</f>
        <v>2</v>
      </c>
      <c r="N36" s="86">
        <v>44</v>
      </c>
      <c r="O36" s="77"/>
      <c r="P36" s="77">
        <f>+N36+O36</f>
        <v>44</v>
      </c>
      <c r="Q36" s="100">
        <f>IF(P36&gt;0,RANK(P36,P$36:P$38,0),0)</f>
        <v>3</v>
      </c>
      <c r="R36" s="87">
        <f>VALUE(Q36)/2</f>
        <v>1.5</v>
      </c>
      <c r="S36" s="103"/>
    </row>
    <row r="37" spans="1:19" x14ac:dyDescent="0.3">
      <c r="A37" t="s">
        <v>116</v>
      </c>
      <c r="B37" s="86">
        <f>H37+M37+R37-S37</f>
        <v>5</v>
      </c>
      <c r="C37" s="88">
        <f>IF(B37&gt;0,RANK(B37,B$36:B$38,1),0)</f>
        <v>2</v>
      </c>
      <c r="D37" s="86">
        <v>76</v>
      </c>
      <c r="E37" s="77"/>
      <c r="F37" s="77">
        <f>SUM(D37:E37)</f>
        <v>76</v>
      </c>
      <c r="G37" s="100">
        <f>IF(F37&gt;0,RANK(F37,F$36:F$38,0),0)</f>
        <v>3</v>
      </c>
      <c r="H37" s="87">
        <f>VALUE(G37)</f>
        <v>3</v>
      </c>
      <c r="I37" s="86">
        <v>83.7</v>
      </c>
      <c r="J37" s="77"/>
      <c r="K37" s="77">
        <f>+I37+J37</f>
        <v>83.7</v>
      </c>
      <c r="L37" s="100">
        <f>IF(K37&gt;0,RANK(K37,K$36:K$38,0),0)</f>
        <v>1</v>
      </c>
      <c r="M37" s="87">
        <f>VALUE(L37)</f>
        <v>1</v>
      </c>
      <c r="N37" s="86">
        <v>44.5</v>
      </c>
      <c r="O37" s="77"/>
      <c r="P37" s="77">
        <f>+N37+O37</f>
        <v>44.5</v>
      </c>
      <c r="Q37" s="100">
        <f>IF(P37&gt;0,RANK(P37,P$36:P$38,0),0)</f>
        <v>2</v>
      </c>
      <c r="R37" s="87">
        <f>VALUE(Q37)/2</f>
        <v>1</v>
      </c>
      <c r="S37" s="103"/>
    </row>
    <row r="38" spans="1:19" x14ac:dyDescent="0.3">
      <c r="A38" t="s">
        <v>115</v>
      </c>
      <c r="B38" s="86">
        <f>H38+M38+R38-S38</f>
        <v>5.5</v>
      </c>
      <c r="C38" s="88">
        <f>IF(B38&gt;0,RANK(B38,B$36:B$38,1),0)</f>
        <v>3</v>
      </c>
      <c r="D38" s="86">
        <v>77</v>
      </c>
      <c r="E38" s="77"/>
      <c r="F38" s="77">
        <f>SUM(D38:E38)</f>
        <v>77</v>
      </c>
      <c r="G38" s="100">
        <f>IF(F38&gt;0,RANK(F38,F$36:F$38,0),0)</f>
        <v>2</v>
      </c>
      <c r="H38" s="87">
        <f>VALUE(G38)</f>
        <v>2</v>
      </c>
      <c r="I38" s="86">
        <v>80.2</v>
      </c>
      <c r="J38" s="77"/>
      <c r="K38" s="77">
        <f>+I38+J38</f>
        <v>80.2</v>
      </c>
      <c r="L38" s="100">
        <f>IF(K38&gt;0,RANK(K38,K$36:K$38,0),0)</f>
        <v>3</v>
      </c>
      <c r="M38" s="87">
        <f>VALUE(L38)</f>
        <v>3</v>
      </c>
      <c r="N38" s="86">
        <v>45.5</v>
      </c>
      <c r="O38" s="77"/>
      <c r="P38" s="77">
        <f>+N38+O38</f>
        <v>45.5</v>
      </c>
      <c r="Q38" s="100">
        <f>IF(P38&gt;0,RANK(P38,P$36:P$38,0),0)</f>
        <v>1</v>
      </c>
      <c r="R38" s="87">
        <f>VALUE(Q38)/2</f>
        <v>0.5</v>
      </c>
      <c r="S38" s="103"/>
    </row>
    <row r="39" spans="1:19" ht="15" thickBot="1" x14ac:dyDescent="0.35">
      <c r="A39" s="73"/>
      <c r="B39" s="23"/>
      <c r="C39" s="28"/>
      <c r="D39" s="23"/>
      <c r="E39" s="25"/>
      <c r="F39" s="25"/>
      <c r="G39" s="61"/>
      <c r="H39" s="27"/>
      <c r="I39" s="25"/>
      <c r="J39" s="25"/>
      <c r="K39" s="25"/>
      <c r="L39" s="26"/>
      <c r="M39" s="27"/>
      <c r="N39" s="25"/>
      <c r="O39" s="25"/>
      <c r="P39" s="25"/>
      <c r="Q39" s="26"/>
      <c r="R39" s="27"/>
      <c r="S39" s="27"/>
    </row>
    <row r="40" spans="1:19" x14ac:dyDescent="0.3">
      <c r="A40" s="33" t="s">
        <v>16</v>
      </c>
      <c r="B40" s="14"/>
      <c r="C40" s="15"/>
      <c r="D40" s="16"/>
      <c r="E40" s="17"/>
      <c r="F40" s="17"/>
      <c r="G40" s="60"/>
      <c r="H40" s="19"/>
      <c r="I40" s="14"/>
      <c r="J40" s="20"/>
      <c r="K40" s="20"/>
      <c r="L40" s="21"/>
      <c r="M40" s="22"/>
      <c r="N40" s="14"/>
      <c r="O40" s="20"/>
      <c r="P40" s="20"/>
      <c r="Q40" s="21"/>
      <c r="R40" s="22"/>
      <c r="S40" s="22"/>
    </row>
    <row r="41" spans="1:19" x14ac:dyDescent="0.3">
      <c r="A41" t="s">
        <v>118</v>
      </c>
      <c r="B41" s="86">
        <f>H41+M41+R41-S41</f>
        <v>3</v>
      </c>
      <c r="C41" s="88">
        <f>IF(B41&gt;0,RANK(B41,B$41:B$42,1),0)</f>
        <v>1</v>
      </c>
      <c r="D41" s="86">
        <v>90.5</v>
      </c>
      <c r="E41" s="77"/>
      <c r="F41" s="77">
        <f t="shared" ref="F41:F42" si="2">SUM(D41:E41)</f>
        <v>90.5</v>
      </c>
      <c r="G41" s="100">
        <f>IF(F41&gt;0,RANK(F41,F$41:F$42,0),0)</f>
        <v>1</v>
      </c>
      <c r="H41" s="87">
        <f>VALUE(G41)</f>
        <v>1</v>
      </c>
      <c r="I41" s="86">
        <v>84.9</v>
      </c>
      <c r="J41" s="77"/>
      <c r="K41" s="77">
        <f>+I41+J41</f>
        <v>84.9</v>
      </c>
      <c r="L41" s="100">
        <f>IF(K41&gt;0,RANK(K41,K$41:K$42,0),0)</f>
        <v>1</v>
      </c>
      <c r="M41" s="87">
        <f>VALUE(L41)</f>
        <v>1</v>
      </c>
      <c r="N41" s="86">
        <v>50.5</v>
      </c>
      <c r="O41" s="77"/>
      <c r="P41" s="77">
        <f>+N41+O41</f>
        <v>50.5</v>
      </c>
      <c r="Q41" s="100">
        <f>IF(P41&gt;0,RANK(P41,P$41:P$42,0),0)</f>
        <v>2</v>
      </c>
      <c r="R41" s="87">
        <f>VALUE(Q41)/2</f>
        <v>1</v>
      </c>
      <c r="S41" s="103"/>
    </row>
    <row r="42" spans="1:19" x14ac:dyDescent="0.3">
      <c r="A42" t="s">
        <v>119</v>
      </c>
      <c r="B42" s="86">
        <f>H42+M42+R42-S42</f>
        <v>4.5</v>
      </c>
      <c r="C42" s="88">
        <f>IF(B42&gt;0,RANK(B42,B$41:B$42,1),0)</f>
        <v>2</v>
      </c>
      <c r="D42" s="86">
        <v>88</v>
      </c>
      <c r="E42" s="77"/>
      <c r="F42" s="77">
        <f t="shared" si="2"/>
        <v>88</v>
      </c>
      <c r="G42" s="100">
        <f>IF(F42&gt;0,RANK(F42,F$41:F$42,0),0)</f>
        <v>2</v>
      </c>
      <c r="H42" s="87">
        <f>VALUE(G42)</f>
        <v>2</v>
      </c>
      <c r="I42" s="86">
        <v>84.3</v>
      </c>
      <c r="J42" s="77"/>
      <c r="K42" s="77">
        <f>+I42+J42</f>
        <v>84.3</v>
      </c>
      <c r="L42" s="100">
        <f>IF(K42&gt;0,RANK(K42,K$41:K$42,0),0)</f>
        <v>2</v>
      </c>
      <c r="M42" s="87">
        <f>VALUE(L42)</f>
        <v>2</v>
      </c>
      <c r="N42" s="86">
        <v>53.5</v>
      </c>
      <c r="O42" s="77"/>
      <c r="P42" s="77">
        <f>+N42+O42</f>
        <v>53.5</v>
      </c>
      <c r="Q42" s="100">
        <f>IF(P42&gt;0,RANK(P42,P$41:P$42,0),0)</f>
        <v>1</v>
      </c>
      <c r="R42" s="87">
        <f>VALUE(Q42)/2</f>
        <v>0.5</v>
      </c>
      <c r="S42" s="103"/>
    </row>
    <row r="43" spans="1:19" ht="15" thickBot="1" x14ac:dyDescent="0.35">
      <c r="A43" s="73"/>
      <c r="B43" s="23"/>
      <c r="C43" s="24"/>
      <c r="D43" s="23"/>
      <c r="E43" s="25"/>
      <c r="F43" s="25"/>
      <c r="G43" s="61"/>
      <c r="H43" s="27"/>
      <c r="I43" s="23"/>
      <c r="J43" s="25"/>
      <c r="K43" s="25"/>
      <c r="L43" s="26"/>
      <c r="M43" s="27"/>
      <c r="N43" s="23"/>
      <c r="O43" s="25"/>
      <c r="P43" s="25"/>
      <c r="Q43" s="26"/>
      <c r="R43" s="27"/>
      <c r="S43" s="27"/>
    </row>
    <row r="44" spans="1:19" x14ac:dyDescent="0.3">
      <c r="A44" s="33" t="s">
        <v>15</v>
      </c>
      <c r="B44" s="14"/>
      <c r="C44" s="15"/>
      <c r="D44" s="16"/>
      <c r="E44" s="17"/>
      <c r="F44" s="17"/>
      <c r="G44" s="60"/>
      <c r="H44" s="19"/>
      <c r="I44" s="14"/>
      <c r="J44" s="20"/>
      <c r="K44" s="20"/>
      <c r="L44" s="21"/>
      <c r="M44" s="22"/>
      <c r="N44" s="14"/>
      <c r="O44" s="20"/>
      <c r="P44" s="20"/>
      <c r="Q44" s="21"/>
      <c r="R44" s="22"/>
      <c r="S44" s="22"/>
    </row>
    <row r="45" spans="1:19" x14ac:dyDescent="0.3">
      <c r="A45" t="s">
        <v>121</v>
      </c>
      <c r="B45" s="86">
        <f>H45+M45+R45-S45</f>
        <v>3.5</v>
      </c>
      <c r="C45" s="88">
        <f>IF(B45&gt;0,RANK(B45,B$45:B$47,1),0)</f>
        <v>1</v>
      </c>
      <c r="D45" s="86">
        <v>91</v>
      </c>
      <c r="E45" s="77"/>
      <c r="F45" s="77">
        <f>SUM(D45:E45)</f>
        <v>91</v>
      </c>
      <c r="G45" s="100">
        <f>IF(F45&gt;0,RANK(F45,F$45:F$47,0),0)</f>
        <v>2</v>
      </c>
      <c r="H45" s="87">
        <f>VALUE(G45)</f>
        <v>2</v>
      </c>
      <c r="I45" s="86">
        <v>91.7</v>
      </c>
      <c r="J45" s="77"/>
      <c r="K45" s="77">
        <f>+I45+J45</f>
        <v>91.7</v>
      </c>
      <c r="L45" s="100">
        <f>IF(K45&gt;0,RANK(K45,K$45:K$47,0),0)</f>
        <v>1</v>
      </c>
      <c r="M45" s="87">
        <f>VALUE(L45)</f>
        <v>1</v>
      </c>
      <c r="N45" s="86">
        <v>54</v>
      </c>
      <c r="O45" s="77"/>
      <c r="P45" s="77">
        <f>+N45+O45</f>
        <v>54</v>
      </c>
      <c r="Q45" s="100">
        <f>IF(P45&gt;0,RANK(P45,P$45:P$47,0),0)</f>
        <v>1</v>
      </c>
      <c r="R45" s="87">
        <f>VALUE(Q45)/2</f>
        <v>0.5</v>
      </c>
      <c r="S45" s="103"/>
    </row>
    <row r="46" spans="1:19" x14ac:dyDescent="0.3">
      <c r="A46" t="s">
        <v>122</v>
      </c>
      <c r="B46" s="86">
        <f>H46+M46+R46-S46</f>
        <v>4</v>
      </c>
      <c r="C46" s="88">
        <f>IF(B46&gt;0,RANK(B46,B$45:B$47,1),0)</f>
        <v>2</v>
      </c>
      <c r="D46" s="86">
        <v>92</v>
      </c>
      <c r="E46" s="77"/>
      <c r="F46" s="77">
        <f>SUM(D46:E46)</f>
        <v>92</v>
      </c>
      <c r="G46" s="100">
        <f>IF(F46&gt;0,RANK(F46,F$45:F$47,0),0)</f>
        <v>1</v>
      </c>
      <c r="H46" s="87">
        <f>VALUE(G46)</f>
        <v>1</v>
      </c>
      <c r="I46" s="86">
        <v>87.5</v>
      </c>
      <c r="J46" s="77"/>
      <c r="K46" s="77">
        <f>+I46+J46</f>
        <v>87.5</v>
      </c>
      <c r="L46" s="100">
        <f>IF(K46&gt;0,RANK(K46,K$45:K$47,0),0)</f>
        <v>2</v>
      </c>
      <c r="M46" s="87">
        <f>VALUE(L46)</f>
        <v>2</v>
      </c>
      <c r="N46" s="86">
        <v>53.5</v>
      </c>
      <c r="O46" s="77"/>
      <c r="P46" s="77">
        <f>+N46+O46</f>
        <v>53.5</v>
      </c>
      <c r="Q46" s="100">
        <f>IF(P46&gt;0,RANK(P46,P$45:P$47,0),0)</f>
        <v>2</v>
      </c>
      <c r="R46" s="87">
        <f>VALUE(Q46)/2</f>
        <v>1</v>
      </c>
      <c r="S46" s="103"/>
    </row>
    <row r="47" spans="1:19" x14ac:dyDescent="0.3">
      <c r="A47" t="s">
        <v>120</v>
      </c>
      <c r="B47" s="86">
        <f>H47+M47+R47-S47</f>
        <v>7.5</v>
      </c>
      <c r="C47" s="88">
        <f>IF(B47&gt;0,RANK(B47,B$45:B$47,1),0)</f>
        <v>3</v>
      </c>
      <c r="D47" s="86">
        <v>82.5</v>
      </c>
      <c r="E47" s="77"/>
      <c r="F47" s="77">
        <f>SUM(D47:E47)</f>
        <v>82.5</v>
      </c>
      <c r="G47" s="100">
        <f>IF(F47&gt;0,RANK(F47,F$45:F$47,0),0)</f>
        <v>3</v>
      </c>
      <c r="H47" s="87">
        <f>VALUE(G47)</f>
        <v>3</v>
      </c>
      <c r="I47" s="86">
        <v>82.2</v>
      </c>
      <c r="J47" s="77"/>
      <c r="K47" s="77">
        <f>+I47+J47</f>
        <v>82.2</v>
      </c>
      <c r="L47" s="100">
        <f>IF(K47&gt;0,RANK(K47,K$45:K$47,0),0)</f>
        <v>3</v>
      </c>
      <c r="M47" s="87">
        <f>VALUE(L47)</f>
        <v>3</v>
      </c>
      <c r="N47" s="86">
        <v>51.5</v>
      </c>
      <c r="O47" s="77"/>
      <c r="P47" s="77">
        <f>+N47+O47</f>
        <v>51.5</v>
      </c>
      <c r="Q47" s="100">
        <f>IF(P47&gt;0,RANK(P47,P$45:P$47,0),0)</f>
        <v>3</v>
      </c>
      <c r="R47" s="87">
        <f>VALUE(Q47)/2</f>
        <v>1.5</v>
      </c>
      <c r="S47" s="103"/>
    </row>
    <row r="48" spans="1:19" ht="15" thickBot="1" x14ac:dyDescent="0.35">
      <c r="A48" s="73"/>
      <c r="B48" s="23"/>
      <c r="C48" s="24"/>
      <c r="D48" s="23"/>
      <c r="E48" s="25"/>
      <c r="F48" s="25"/>
      <c r="G48" s="61"/>
      <c r="H48" s="27"/>
      <c r="I48" s="23"/>
      <c r="J48" s="25"/>
      <c r="K48" s="25"/>
      <c r="L48" s="26"/>
      <c r="M48" s="27"/>
      <c r="N48" s="23"/>
      <c r="O48" s="25"/>
      <c r="P48" s="25"/>
      <c r="Q48" s="26"/>
      <c r="R48" s="27"/>
      <c r="S48" s="27"/>
    </row>
  </sheetData>
  <sortState xmlns:xlrd2="http://schemas.microsoft.com/office/spreadsheetml/2017/richdata2" ref="A45:T47">
    <sortCondition ref="C45:C47"/>
  </sortState>
  <mergeCells count="1">
    <mergeCell ref="A1:S2"/>
  </mergeCells>
  <pageMargins left="0.7" right="0.7" top="0.75" bottom="0.75" header="0.3" footer="0.3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M49"/>
  <sheetViews>
    <sheetView tabSelected="1" topLeftCell="A3" zoomScale="145" zoomScaleNormal="145" workbookViewId="0">
      <selection activeCell="B40" sqref="B40"/>
    </sheetView>
  </sheetViews>
  <sheetFormatPr defaultRowHeight="14.4" x14ac:dyDescent="0.3"/>
  <cols>
    <col min="1" max="1" width="19.44140625" bestFit="1" customWidth="1"/>
  </cols>
  <sheetData>
    <row r="1" spans="1:9" ht="15" thickBot="1" x14ac:dyDescent="0.35"/>
    <row r="2" spans="1:9" ht="30.6" thickBot="1" x14ac:dyDescent="0.55000000000000004">
      <c r="B2" s="151" t="s">
        <v>53</v>
      </c>
      <c r="C2" s="152"/>
      <c r="D2" s="152"/>
      <c r="E2" s="152"/>
      <c r="F2" s="152"/>
      <c r="G2" s="152"/>
      <c r="H2" s="153"/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  <c r="I4" s="122" t="s">
        <v>43</v>
      </c>
    </row>
    <row r="5" spans="1:9" ht="13.2" customHeight="1" x14ac:dyDescent="0.3">
      <c r="B5" s="93"/>
      <c r="C5" s="94"/>
      <c r="D5" s="95" t="s">
        <v>44</v>
      </c>
      <c r="E5" s="94"/>
      <c r="F5" s="94"/>
      <c r="G5" s="95"/>
      <c r="H5" s="96"/>
    </row>
    <row r="6" spans="1:9" ht="15" customHeight="1" x14ac:dyDescent="0.3">
      <c r="A6" s="144" t="s">
        <v>11</v>
      </c>
      <c r="B6" s="99"/>
      <c r="C6" s="45"/>
      <c r="E6" s="45"/>
      <c r="F6" s="21"/>
      <c r="H6" s="46"/>
    </row>
    <row r="7" spans="1:9" x14ac:dyDescent="0.3">
      <c r="A7" t="s">
        <v>130</v>
      </c>
      <c r="B7" s="97">
        <f>IF(G7&lt;=0,0,RANK(G7,G$7,1))</f>
        <v>1</v>
      </c>
      <c r="C7" s="77">
        <v>60.8</v>
      </c>
      <c r="D7" s="78">
        <f>IF(C7&lt;=0,0,RANK(C7,C$7,0))</f>
        <v>1</v>
      </c>
      <c r="E7" s="90">
        <v>65.400000000000006</v>
      </c>
      <c r="F7" s="78">
        <f>IF(E7&lt;=0,0,RANK(E7,E$7,0))</f>
        <v>1</v>
      </c>
      <c r="G7" s="78">
        <f>+D7+F7</f>
        <v>2</v>
      </c>
      <c r="H7" s="79">
        <f>+C7+E7</f>
        <v>126.2</v>
      </c>
    </row>
    <row r="8" spans="1:9" s="21" customFormat="1" x14ac:dyDescent="0.3">
      <c r="A8" s="98"/>
      <c r="B8" s="98"/>
      <c r="C8" s="48"/>
      <c r="D8" s="49"/>
      <c r="E8" s="48"/>
      <c r="F8" s="49"/>
      <c r="G8" s="49"/>
      <c r="H8" s="50"/>
    </row>
    <row r="9" spans="1:9" ht="15" customHeight="1" x14ac:dyDescent="0.3">
      <c r="A9" s="144" t="s">
        <v>12</v>
      </c>
      <c r="B9" s="99"/>
      <c r="C9" s="45"/>
      <c r="E9" s="45"/>
      <c r="F9" s="21"/>
      <c r="H9" s="46"/>
    </row>
    <row r="10" spans="1:9" x14ac:dyDescent="0.3">
      <c r="A10" t="s">
        <v>111</v>
      </c>
      <c r="B10" s="97">
        <f>IF(G10&lt;=0,0,RANK(G10,G$10:G$12,1))</f>
        <v>1</v>
      </c>
      <c r="C10" s="77">
        <v>70.5</v>
      </c>
      <c r="D10" s="78">
        <f>IF(C10&lt;=0,0,RANK(C10,C$10:C$12,0))</f>
        <v>1</v>
      </c>
      <c r="E10" s="90">
        <v>64.400000000000006</v>
      </c>
      <c r="F10" s="78">
        <f>IF(E10&lt;=0,0,RANK(E10,E$10:E$12,0))</f>
        <v>2</v>
      </c>
      <c r="G10" s="78">
        <f>+D10+F10</f>
        <v>3</v>
      </c>
      <c r="H10" s="79">
        <f>+C10+E10</f>
        <v>134.9</v>
      </c>
    </row>
    <row r="11" spans="1:9" x14ac:dyDescent="0.3">
      <c r="A11" t="s">
        <v>147</v>
      </c>
      <c r="B11" s="97">
        <v>2</v>
      </c>
      <c r="C11" s="77">
        <v>65.3</v>
      </c>
      <c r="D11" s="78">
        <f>IF(C11&lt;=0,0,RANK(C11,C$10:C$12,0))</f>
        <v>2</v>
      </c>
      <c r="E11" s="77">
        <v>65.400000000000006</v>
      </c>
      <c r="F11" s="78">
        <f>IF(E11&lt;=0,0,RANK(E11,E$10:E$12,0))</f>
        <v>1</v>
      </c>
      <c r="G11" s="78">
        <f>+D11+F11</f>
        <v>3</v>
      </c>
      <c r="H11" s="79">
        <f>+C11+E11</f>
        <v>130.69999999999999</v>
      </c>
    </row>
    <row r="12" spans="1:9" x14ac:dyDescent="0.3">
      <c r="A12" t="s">
        <v>112</v>
      </c>
      <c r="B12" s="97">
        <f>IF(G12&lt;=0,0,RANK(G12,G$10:G$12,1))</f>
        <v>3</v>
      </c>
      <c r="C12" s="77">
        <v>64.900000000000006</v>
      </c>
      <c r="D12" s="78">
        <f>IF(C12&lt;=0,0,RANK(C12,C$10:C$12,0))</f>
        <v>3</v>
      </c>
      <c r="E12" s="77">
        <v>61.3</v>
      </c>
      <c r="F12" s="78">
        <f>IF(E12&lt;=0,0,RANK(E12,E$10:E$12,0))</f>
        <v>3</v>
      </c>
      <c r="G12" s="78">
        <f>+D12+F12</f>
        <v>6</v>
      </c>
      <c r="H12" s="79">
        <f>+C12+E12</f>
        <v>126.2</v>
      </c>
    </row>
    <row r="13" spans="1:9" s="21" customFormat="1" x14ac:dyDescent="0.3">
      <c r="A13" s="98"/>
      <c r="B13" s="98"/>
      <c r="C13" s="48"/>
      <c r="D13" s="49"/>
      <c r="E13" s="48"/>
      <c r="F13" s="49"/>
      <c r="G13" s="49"/>
      <c r="H13" s="50"/>
    </row>
    <row r="14" spans="1:9" x14ac:dyDescent="0.3">
      <c r="A14" s="144" t="s">
        <v>25</v>
      </c>
      <c r="B14" s="99"/>
      <c r="C14" s="45"/>
      <c r="E14" s="45"/>
      <c r="F14" s="21"/>
      <c r="H14" s="46"/>
    </row>
    <row r="15" spans="1:9" x14ac:dyDescent="0.3">
      <c r="A15" t="s">
        <v>134</v>
      </c>
      <c r="B15" s="97">
        <f>IF(G15&lt;=0,0,RANK(G15,G$15:G$20,1))</f>
        <v>1</v>
      </c>
      <c r="C15" s="171">
        <v>73.400000000000006</v>
      </c>
      <c r="D15" s="78">
        <f>IF(C15&lt;=0,0,RANK(C15,C$15:C$20,0))</f>
        <v>1</v>
      </c>
      <c r="E15" s="77">
        <v>69.900000000000006</v>
      </c>
      <c r="F15" s="78">
        <f>IF(E15&lt;=0,0,RANK(E15,E$15:E$20,0))</f>
        <v>4</v>
      </c>
      <c r="G15" s="78">
        <f>+D15+F15</f>
        <v>5</v>
      </c>
      <c r="H15" s="79">
        <f>+C15+E15</f>
        <v>143.30000000000001</v>
      </c>
    </row>
    <row r="16" spans="1:9" x14ac:dyDescent="0.3">
      <c r="A16" t="s">
        <v>109</v>
      </c>
      <c r="B16" s="97">
        <v>2</v>
      </c>
      <c r="C16" s="77">
        <v>69.2</v>
      </c>
      <c r="D16" s="78">
        <f>IF(C16&lt;=0,0,RANK(C16,C$15:C$20,0))</f>
        <v>3</v>
      </c>
      <c r="E16" s="77">
        <v>71.7</v>
      </c>
      <c r="F16" s="78">
        <f>IF(E16&lt;=0,0,RANK(E16,E$15:E$20,0))</f>
        <v>2</v>
      </c>
      <c r="G16" s="78">
        <f>+D16+F16</f>
        <v>5</v>
      </c>
      <c r="H16" s="79">
        <f>+C16+E16</f>
        <v>140.9</v>
      </c>
    </row>
    <row r="17" spans="1:8" x14ac:dyDescent="0.3">
      <c r="A17" t="s">
        <v>108</v>
      </c>
      <c r="B17" s="97">
        <v>3</v>
      </c>
      <c r="C17" s="77">
        <v>67.7</v>
      </c>
      <c r="D17" s="78">
        <f>IF(C17&lt;=0,0,RANK(C17,C$15:C$20,0))</f>
        <v>4</v>
      </c>
      <c r="E17" s="77">
        <v>72.8</v>
      </c>
      <c r="F17" s="78">
        <f>IF(E17&lt;=0,0,RANK(E17,E$15:E$20,0))</f>
        <v>1</v>
      </c>
      <c r="G17" s="78">
        <f>+D17+F17</f>
        <v>5</v>
      </c>
      <c r="H17" s="79">
        <f>+C17+E17</f>
        <v>140.5</v>
      </c>
    </row>
    <row r="18" spans="1:8" x14ac:dyDescent="0.3">
      <c r="A18" t="s">
        <v>114</v>
      </c>
      <c r="B18" s="97">
        <f>IF(G18&lt;=0,0,RANK(G18,G$15:G$20,1))</f>
        <v>4</v>
      </c>
      <c r="C18" s="77">
        <v>71.5</v>
      </c>
      <c r="D18" s="78">
        <f>IF(C18&lt;=0,0,RANK(C18,C$15:C$20,0))</f>
        <v>2</v>
      </c>
      <c r="E18" s="77">
        <v>69</v>
      </c>
      <c r="F18" s="78">
        <f>IF(E18&lt;=0,0,RANK(E18,E$15:E$20,0))</f>
        <v>6</v>
      </c>
      <c r="G18" s="78">
        <f>+D18+F18</f>
        <v>8</v>
      </c>
      <c r="H18" s="79">
        <f>+C18+E18</f>
        <v>140.5</v>
      </c>
    </row>
    <row r="19" spans="1:8" x14ac:dyDescent="0.3">
      <c r="A19" t="s">
        <v>124</v>
      </c>
      <c r="B19" s="97">
        <f>IF(G19&lt;=0,0,RANK(G19,G$15:G$20,1))</f>
        <v>5</v>
      </c>
      <c r="C19" s="77">
        <v>62.1</v>
      </c>
      <c r="D19" s="78">
        <f>IF(C19&lt;=0,0,RANK(C19,C$15:C$20,0))</f>
        <v>6</v>
      </c>
      <c r="E19" s="77">
        <v>70.7</v>
      </c>
      <c r="F19" s="78">
        <f>IF(E19&lt;=0,0,RANK(E19,E$15:E$20,0))</f>
        <v>3</v>
      </c>
      <c r="G19" s="78">
        <f>+D19+F19</f>
        <v>9</v>
      </c>
      <c r="H19" s="79">
        <f>+C19+E19</f>
        <v>132.80000000000001</v>
      </c>
    </row>
    <row r="20" spans="1:8" x14ac:dyDescent="0.3">
      <c r="A20" t="s">
        <v>125</v>
      </c>
      <c r="B20" s="97">
        <f>IF(G20&lt;=0,0,RANK(G20,G$15:G$20,1))</f>
        <v>6</v>
      </c>
      <c r="C20" s="77">
        <v>62.9</v>
      </c>
      <c r="D20" s="78">
        <f>IF(C20&lt;=0,0,RANK(C20,C$15:C$20,0))</f>
        <v>5</v>
      </c>
      <c r="E20" s="77">
        <v>69.099999999999994</v>
      </c>
      <c r="F20" s="78">
        <f>IF(E20&lt;=0,0,RANK(E20,E$15:E$20,0))</f>
        <v>5</v>
      </c>
      <c r="G20" s="78">
        <f>+D20+F20</f>
        <v>10</v>
      </c>
      <c r="H20" s="79">
        <f>+C20+E20</f>
        <v>132</v>
      </c>
    </row>
    <row r="21" spans="1:8" s="21" customFormat="1" x14ac:dyDescent="0.3">
      <c r="A21" s="98"/>
      <c r="B21" s="98"/>
      <c r="C21" s="48"/>
      <c r="D21" s="49"/>
      <c r="E21" s="48"/>
      <c r="F21" s="49"/>
      <c r="G21" s="49"/>
      <c r="H21" s="50"/>
    </row>
    <row r="22" spans="1:8" x14ac:dyDescent="0.3">
      <c r="A22" s="145" t="s">
        <v>34</v>
      </c>
      <c r="B22" s="99"/>
      <c r="C22" s="45"/>
      <c r="E22" s="45"/>
      <c r="F22" s="21"/>
      <c r="H22" s="46"/>
    </row>
    <row r="23" spans="1:8" x14ac:dyDescent="0.3">
      <c r="A23" t="s">
        <v>116</v>
      </c>
      <c r="B23" s="97">
        <f>IF(G23&lt;=0,0,RANK(G23,G$23:G$26,1))</f>
        <v>1</v>
      </c>
      <c r="C23" s="77">
        <v>76.900000000000006</v>
      </c>
      <c r="D23" s="78">
        <f>IF(C23&lt;=0,0,RANK(C23,C$23:C$26,0))</f>
        <v>1</v>
      </c>
      <c r="E23" s="77">
        <v>78.400000000000006</v>
      </c>
      <c r="F23" s="78">
        <f>IF(E23&lt;=0,0,RANK(E23,E$23:E$26,0))</f>
        <v>1</v>
      </c>
      <c r="G23" s="78">
        <f>+D23+F23</f>
        <v>2</v>
      </c>
      <c r="H23" s="79">
        <f>+C23+E23</f>
        <v>155.30000000000001</v>
      </c>
    </row>
    <row r="24" spans="1:8" x14ac:dyDescent="0.3">
      <c r="A24" t="s">
        <v>133</v>
      </c>
      <c r="B24" s="97">
        <f>IF(G24&lt;=0,0,RANK(G24,G$23:G$26,1))</f>
        <v>2</v>
      </c>
      <c r="C24" s="77">
        <v>72.099999999999994</v>
      </c>
      <c r="D24" s="78">
        <f>IF(C24&lt;=0,0,RANK(C24,C$23:C$26,0))</f>
        <v>2</v>
      </c>
      <c r="E24" s="77">
        <v>71.8</v>
      </c>
      <c r="F24" s="78">
        <f>IF(E24&lt;=0,0,RANK(E24,E$23:E$26,0))</f>
        <v>2</v>
      </c>
      <c r="G24" s="78">
        <f>+D24+F24</f>
        <v>4</v>
      </c>
      <c r="H24" s="79">
        <f>+C24+E24</f>
        <v>143.89999999999998</v>
      </c>
    </row>
    <row r="25" spans="1:8" x14ac:dyDescent="0.3">
      <c r="A25" t="s">
        <v>153</v>
      </c>
      <c r="B25" s="97">
        <f>IF(G25&lt;=0,0,RANK(G25,G$23:G$26,1))</f>
        <v>3</v>
      </c>
      <c r="C25" s="77">
        <v>69.400000000000006</v>
      </c>
      <c r="D25" s="78">
        <f>IF(C25&lt;=0,0,RANK(C25,C$23:C$26,0))</f>
        <v>3</v>
      </c>
      <c r="E25" s="77">
        <v>70.8</v>
      </c>
      <c r="F25" s="78">
        <f>IF(E25&lt;=0,0,RANK(E25,E$23:E$26,0))</f>
        <v>3</v>
      </c>
      <c r="G25" s="78">
        <f>+D25+F25</f>
        <v>6</v>
      </c>
      <c r="H25" s="79">
        <f>+C25+E25</f>
        <v>140.19999999999999</v>
      </c>
    </row>
    <row r="26" spans="1:8" x14ac:dyDescent="0.3">
      <c r="A26" t="s">
        <v>152</v>
      </c>
      <c r="B26" s="97">
        <f>IF(G26&lt;=0,0,RANK(G26,G$23:G$26,1))</f>
        <v>4</v>
      </c>
      <c r="C26" s="77">
        <v>64.8</v>
      </c>
      <c r="D26" s="78">
        <f>IF(C26&lt;=0,0,RANK(C26,C$23:C$26,0))</f>
        <v>4</v>
      </c>
      <c r="E26" s="77">
        <v>65.099999999999994</v>
      </c>
      <c r="F26" s="78">
        <f>IF(E26&lt;=0,0,RANK(E26,E$23:E$26,0))</f>
        <v>4</v>
      </c>
      <c r="G26" s="78">
        <f>+D26+F26</f>
        <v>8</v>
      </c>
      <c r="H26" s="79">
        <f>+C26+E26</f>
        <v>129.89999999999998</v>
      </c>
    </row>
    <row r="27" spans="1:8" ht="15.6" customHeight="1" x14ac:dyDescent="0.3">
      <c r="A27" s="126"/>
      <c r="B27" s="98"/>
      <c r="C27" s="48"/>
      <c r="D27" s="49"/>
      <c r="E27" s="48"/>
      <c r="F27" s="49"/>
      <c r="G27" s="49"/>
      <c r="H27" s="50"/>
    </row>
    <row r="28" spans="1:8" x14ac:dyDescent="0.3">
      <c r="A28" s="145" t="s">
        <v>16</v>
      </c>
      <c r="B28" s="99"/>
      <c r="C28" s="45"/>
      <c r="E28" s="45"/>
      <c r="F28" s="21"/>
      <c r="H28" s="46"/>
    </row>
    <row r="29" spans="1:8" x14ac:dyDescent="0.3">
      <c r="A29" t="s">
        <v>119</v>
      </c>
      <c r="B29" s="97">
        <f>IF(G29&lt;=0,0,RANK(G29,G$29:G$30,1))</f>
        <v>1</v>
      </c>
      <c r="C29" s="77">
        <v>86.8</v>
      </c>
      <c r="D29" s="78">
        <f>IF(C29&lt;=0,0,RANK(C29,C$29:C$30,0))</f>
        <v>1</v>
      </c>
      <c r="E29" s="77">
        <v>91.5</v>
      </c>
      <c r="F29" s="78">
        <f>IF(E29&lt;=0,0,RANK(E29,E$29:E$30,0))</f>
        <v>1</v>
      </c>
      <c r="G29" s="78">
        <f>+D29+F29</f>
        <v>2</v>
      </c>
      <c r="H29" s="79">
        <f>+C29+E29</f>
        <v>178.3</v>
      </c>
    </row>
    <row r="30" spans="1:8" x14ac:dyDescent="0.3">
      <c r="A30" t="s">
        <v>118</v>
      </c>
      <c r="B30" s="97">
        <f>IF(G30&lt;=0,0,RANK(G30,G$29:G$30,1))</f>
        <v>2</v>
      </c>
      <c r="C30" s="77">
        <v>83.9</v>
      </c>
      <c r="D30" s="78">
        <f>IF(C30&lt;=0,0,RANK(C30,C$29:C$30,0))</f>
        <v>2</v>
      </c>
      <c r="E30" s="77">
        <v>89.7</v>
      </c>
      <c r="F30" s="78">
        <f>IF(E30&lt;=0,0,RANK(E30,E$29:E$30,0))</f>
        <v>2</v>
      </c>
      <c r="G30" s="78">
        <f>+D30+F30</f>
        <v>4</v>
      </c>
      <c r="H30" s="79">
        <f>+C30+E30</f>
        <v>173.60000000000002</v>
      </c>
    </row>
    <row r="31" spans="1:8" x14ac:dyDescent="0.3">
      <c r="A31" s="126"/>
      <c r="B31" s="98"/>
      <c r="C31" s="48"/>
      <c r="D31" s="49"/>
      <c r="E31" s="48"/>
      <c r="F31" s="49"/>
      <c r="G31" s="49"/>
      <c r="H31" s="50"/>
    </row>
    <row r="32" spans="1:8" x14ac:dyDescent="0.3">
      <c r="A32" s="145" t="s">
        <v>15</v>
      </c>
      <c r="B32" s="99"/>
      <c r="C32" s="45"/>
      <c r="E32" s="45"/>
      <c r="F32" s="21"/>
      <c r="H32" s="46"/>
    </row>
    <row r="33" spans="1:8" x14ac:dyDescent="0.3">
      <c r="A33" t="s">
        <v>121</v>
      </c>
      <c r="B33" s="97">
        <f>IF(G33&lt;=0,0,RANK(G33,G$33:G$39,1))</f>
        <v>1</v>
      </c>
      <c r="C33" s="77">
        <v>91</v>
      </c>
      <c r="D33" s="78">
        <f>IF(C33&lt;=0,0,RANK(C33,C$33:C$39,0))</f>
        <v>1</v>
      </c>
      <c r="E33" s="77">
        <v>92.8</v>
      </c>
      <c r="F33" s="78">
        <f>IF(E33&lt;=0,0,RANK(E33,E$33:E$39,0))</f>
        <v>1</v>
      </c>
      <c r="G33" s="78">
        <f>+D33+F33</f>
        <v>2</v>
      </c>
      <c r="H33" s="79">
        <f>+C33+E33</f>
        <v>183.8</v>
      </c>
    </row>
    <row r="34" spans="1:8" x14ac:dyDescent="0.3">
      <c r="A34" t="s">
        <v>127</v>
      </c>
      <c r="B34" s="97">
        <f>IF(G34&lt;=0,0,RANK(G34,G$33:G$39,1))</f>
        <v>2</v>
      </c>
      <c r="C34" s="77">
        <v>89.5</v>
      </c>
      <c r="D34" s="78">
        <f>IF(C34&lt;=0,0,RANK(C34,C$33:C$39,0))</f>
        <v>3</v>
      </c>
      <c r="E34" s="77">
        <v>92.5</v>
      </c>
      <c r="F34" s="78">
        <f>IF(E34&lt;=0,0,RANK(E34,E$33:E$39,0))</f>
        <v>2</v>
      </c>
      <c r="G34" s="78">
        <f>+D34+F34</f>
        <v>5</v>
      </c>
      <c r="H34" s="79">
        <f>+C34+E34</f>
        <v>182</v>
      </c>
    </row>
    <row r="35" spans="1:8" x14ac:dyDescent="0.3">
      <c r="A35" t="s">
        <v>122</v>
      </c>
      <c r="B35" s="97">
        <f>IF(G35&lt;=0,0,RANK(G35,G$33:G$39,1))</f>
        <v>3</v>
      </c>
      <c r="C35" s="77">
        <v>89.9</v>
      </c>
      <c r="D35" s="78">
        <f>IF(C35&lt;=0,0,RANK(C35,C$33:C$39,0))</f>
        <v>2</v>
      </c>
      <c r="E35" s="77">
        <v>90.2</v>
      </c>
      <c r="F35" s="78">
        <f>IF(E35&lt;=0,0,RANK(E35,E$33:E$39,0))</f>
        <v>4</v>
      </c>
      <c r="G35" s="78">
        <f>+D35+F35</f>
        <v>6</v>
      </c>
      <c r="H35" s="79">
        <f>+C35+E35</f>
        <v>180.10000000000002</v>
      </c>
    </row>
    <row r="36" spans="1:8" x14ac:dyDescent="0.3">
      <c r="A36" t="s">
        <v>141</v>
      </c>
      <c r="B36" s="97">
        <f>IF(G36&lt;=0,0,RANK(G36,G$33:G$39,1))</f>
        <v>4</v>
      </c>
      <c r="C36" s="77">
        <v>87.9</v>
      </c>
      <c r="D36" s="78">
        <f>IF(C36&lt;=0,0,RANK(C36,C$33:C$39,0))</f>
        <v>4</v>
      </c>
      <c r="E36" s="77">
        <v>91</v>
      </c>
      <c r="F36" s="78">
        <f>IF(E36&lt;=0,0,RANK(E36,E$33:E$39,0))</f>
        <v>3</v>
      </c>
      <c r="G36" s="78">
        <f>+D36+F36</f>
        <v>7</v>
      </c>
      <c r="H36" s="79">
        <f>+C36+E36</f>
        <v>178.9</v>
      </c>
    </row>
    <row r="37" spans="1:8" x14ac:dyDescent="0.3">
      <c r="A37" t="s">
        <v>126</v>
      </c>
      <c r="B37" s="97">
        <f>IF(G37&lt;=0,0,RANK(G37,G$33:G$39,1))</f>
        <v>5</v>
      </c>
      <c r="C37" s="77">
        <v>80.3</v>
      </c>
      <c r="D37" s="78">
        <f>IF(C37&lt;=0,0,RANK(C37,C$33:C$39,0))</f>
        <v>5</v>
      </c>
      <c r="E37" s="77">
        <v>78.099999999999994</v>
      </c>
      <c r="F37" s="78">
        <f>IF(E37&lt;=0,0,RANK(E37,E$33:E$39,0))</f>
        <v>6</v>
      </c>
      <c r="G37" s="78">
        <f>+D37+F37</f>
        <v>11</v>
      </c>
      <c r="H37" s="79">
        <f>+C37+E37</f>
        <v>158.39999999999998</v>
      </c>
    </row>
    <row r="38" spans="1:8" x14ac:dyDescent="0.3">
      <c r="A38" t="s">
        <v>120</v>
      </c>
      <c r="B38" s="97">
        <f>IF(G38&lt;=0,0,RANK(G38,G$33:G$39,1))</f>
        <v>6</v>
      </c>
      <c r="C38" s="77">
        <v>80</v>
      </c>
      <c r="D38" s="78">
        <f>IF(C38&lt;=0,0,RANK(C38,C$33:C$39,0))</f>
        <v>7</v>
      </c>
      <c r="E38" s="77">
        <v>78.599999999999994</v>
      </c>
      <c r="F38" s="78">
        <f>IF(E38&lt;=0,0,RANK(E38,E$33:E$39,0))</f>
        <v>5</v>
      </c>
      <c r="G38" s="78">
        <f>+D38+F38</f>
        <v>12</v>
      </c>
      <c r="H38" s="79">
        <f>+C38+E38</f>
        <v>158.6</v>
      </c>
    </row>
    <row r="39" spans="1:8" x14ac:dyDescent="0.3">
      <c r="A39" t="s">
        <v>137</v>
      </c>
      <c r="B39" s="97">
        <v>7</v>
      </c>
      <c r="C39" s="77">
        <v>80.3</v>
      </c>
      <c r="D39" s="78">
        <f>IF(C39&lt;=0,0,RANK(C39,C$33:C$39,0))</f>
        <v>5</v>
      </c>
      <c r="E39" s="77">
        <v>77.3</v>
      </c>
      <c r="F39" s="78">
        <f>IF(E39&lt;=0,0,RANK(E39,E$33:E$39,0))</f>
        <v>7</v>
      </c>
      <c r="G39" s="78">
        <f>+D39+F39</f>
        <v>12</v>
      </c>
      <c r="H39" s="79">
        <f>+C39+E39</f>
        <v>157.6</v>
      </c>
    </row>
    <row r="40" spans="1:8" ht="15" thickBot="1" x14ac:dyDescent="0.35">
      <c r="A40" s="146"/>
      <c r="B40" s="67"/>
      <c r="C40" s="25"/>
      <c r="D40" s="26"/>
      <c r="E40" s="25"/>
      <c r="F40" s="26"/>
      <c r="G40" s="26"/>
      <c r="H40" s="68"/>
    </row>
    <row r="41" spans="1:8" hidden="1" x14ac:dyDescent="0.3">
      <c r="A41" s="65" t="s">
        <v>63</v>
      </c>
      <c r="C41" s="45"/>
      <c r="E41" s="45"/>
      <c r="F41" s="21"/>
      <c r="H41" s="46"/>
    </row>
    <row r="42" spans="1:8" hidden="1" x14ac:dyDescent="0.3">
      <c r="A42" s="106"/>
      <c r="B42" s="76">
        <f>IF(G42&lt;=0,0,RANK(G42,G$42:G$45,1))</f>
        <v>0</v>
      </c>
      <c r="C42" s="77"/>
      <c r="D42" s="78">
        <f>IF(C42&lt;=0,0,RANK(C42,C$42:C$45,0))</f>
        <v>0</v>
      </c>
      <c r="E42" s="77"/>
      <c r="F42" s="78">
        <f>IF(E42&lt;=0,0,RANK(E42,E$42:E$45,0))</f>
        <v>0</v>
      </c>
      <c r="G42" s="78">
        <f>+D42+F42</f>
        <v>0</v>
      </c>
      <c r="H42" s="79">
        <f>+C42+E42</f>
        <v>0</v>
      </c>
    </row>
    <row r="43" spans="1:8" hidden="1" x14ac:dyDescent="0.3">
      <c r="A43" s="29"/>
      <c r="B43" s="76">
        <f>IF(G43&lt;=0,0,RANK(G43,G$42:G$45,1))</f>
        <v>0</v>
      </c>
      <c r="C43" s="77"/>
      <c r="D43" s="78">
        <f>IF(C43&lt;=0,0,RANK(C43,C$42:C$45,0))</f>
        <v>0</v>
      </c>
      <c r="E43" s="77"/>
      <c r="F43" s="78">
        <f>IF(E43&lt;=0,0,RANK(E43,E$42:E$45,0))</f>
        <v>0</v>
      </c>
      <c r="G43" s="78">
        <f>+D43+F43</f>
        <v>0</v>
      </c>
      <c r="H43" s="79">
        <f>+C43+E43</f>
        <v>0</v>
      </c>
    </row>
    <row r="44" spans="1:8" hidden="1" x14ac:dyDescent="0.3">
      <c r="A44" s="29"/>
      <c r="B44" s="76">
        <f>IF(G44&lt;=0,0,RANK(G44,G$42:G$45,1))</f>
        <v>0</v>
      </c>
      <c r="C44" s="77"/>
      <c r="D44" s="78">
        <f>IF(C44&lt;=0,0,RANK(C44,C$42:C$45,0))</f>
        <v>0</v>
      </c>
      <c r="E44" s="77"/>
      <c r="F44" s="78">
        <f>IF(E44&lt;=0,0,RANK(E44,E$42:E$45,0))</f>
        <v>0</v>
      </c>
      <c r="G44" s="78">
        <f>+D44+F44</f>
        <v>0</v>
      </c>
      <c r="H44" s="79">
        <f>+C44+E44</f>
        <v>0</v>
      </c>
    </row>
    <row r="45" spans="1:8" hidden="1" x14ac:dyDescent="0.3">
      <c r="A45" s="106"/>
      <c r="B45" s="76">
        <f>IF(G45&lt;=0,0,RANK(G45,G$42:G$45,1))</f>
        <v>0</v>
      </c>
      <c r="C45" s="77"/>
      <c r="D45" s="78">
        <f>IF(C45&lt;=0,0,RANK(C45,C$42:C$45,0))</f>
        <v>0</v>
      </c>
      <c r="E45" s="77"/>
      <c r="F45" s="78">
        <f>IF(E45&lt;=0,0,RANK(E45,E$42:E$45,0))</f>
        <v>0</v>
      </c>
      <c r="G45" s="78">
        <f>+D45+F45</f>
        <v>0</v>
      </c>
      <c r="H45" s="79">
        <f>+C45+E45</f>
        <v>0</v>
      </c>
    </row>
    <row r="46" spans="1:8" ht="15" hidden="1" thickBot="1" x14ac:dyDescent="0.35">
      <c r="A46" s="66"/>
      <c r="B46" s="26"/>
      <c r="C46" s="25"/>
      <c r="D46" s="26"/>
      <c r="E46" s="25"/>
      <c r="F46" s="26"/>
      <c r="G46" s="26"/>
      <c r="H46" s="68"/>
    </row>
    <row r="47" spans="1:8" x14ac:dyDescent="0.3">
      <c r="A47" s="63"/>
      <c r="B47" s="21"/>
      <c r="C47" s="20"/>
      <c r="D47" s="21"/>
      <c r="E47" s="20"/>
      <c r="F47" s="21"/>
      <c r="G47" s="21"/>
      <c r="H47" s="47"/>
    </row>
    <row r="49" spans="13:13" x14ac:dyDescent="0.3">
      <c r="M49" t="s">
        <v>64</v>
      </c>
    </row>
  </sheetData>
  <sortState xmlns:xlrd2="http://schemas.microsoft.com/office/spreadsheetml/2017/richdata2" ref="A33:M39">
    <sortCondition ref="B33:B39"/>
  </sortState>
  <mergeCells count="1">
    <mergeCell ref="B2:H2"/>
  </mergeCells>
  <pageMargins left="0.7" right="0.7" top="0.75" bottom="0.75" header="0.3" footer="0.3"/>
  <pageSetup orientation="portrait" r:id="rId1"/>
  <rowBreaks count="1" manualBreakCount="1">
    <brk id="2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I14"/>
  <sheetViews>
    <sheetView zoomScale="130" zoomScaleNormal="130" workbookViewId="0">
      <selection activeCell="A9" sqref="A9:XFD11"/>
    </sheetView>
  </sheetViews>
  <sheetFormatPr defaultRowHeight="14.4" x14ac:dyDescent="0.3"/>
  <cols>
    <col min="1" max="1" width="21.109375" style="63" bestFit="1" customWidth="1"/>
  </cols>
  <sheetData>
    <row r="1" spans="1:9" ht="15" thickBot="1" x14ac:dyDescent="0.35"/>
    <row r="2" spans="1:9" ht="30.6" thickBot="1" x14ac:dyDescent="0.55000000000000004">
      <c r="B2" s="151" t="s">
        <v>41</v>
      </c>
      <c r="C2" s="152"/>
      <c r="D2" s="152"/>
      <c r="E2" s="152"/>
      <c r="F2" s="152"/>
      <c r="G2" s="152"/>
      <c r="H2" s="153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35.25" customHeight="1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65" t="s">
        <v>42</v>
      </c>
      <c r="B6" s="99"/>
      <c r="C6" s="45"/>
      <c r="E6" s="45"/>
      <c r="F6" s="21"/>
      <c r="H6" s="46"/>
    </row>
    <row r="7" spans="1:9" x14ac:dyDescent="0.3">
      <c r="A7" s="29" t="s">
        <v>160</v>
      </c>
      <c r="B7" s="89">
        <f>IF(G7&lt;=0,0,RANK(G7,G$7:G7,1))</f>
        <v>1</v>
      </c>
      <c r="C7" s="90">
        <v>63</v>
      </c>
      <c r="D7" s="91">
        <f>IF(C7&lt;=0,0,RANK(C7,C$7:C$7,0))</f>
        <v>1</v>
      </c>
      <c r="E7" s="90">
        <v>64.900000000000006</v>
      </c>
      <c r="F7" s="91">
        <f>IF(E7&lt;=0,0,RANK(E7,E$7:E$7,0))</f>
        <v>1</v>
      </c>
      <c r="G7" s="91">
        <f>+D7+F7</f>
        <v>2</v>
      </c>
      <c r="H7" s="92">
        <f>+C7+E7</f>
        <v>127.9</v>
      </c>
    </row>
    <row r="8" spans="1:9" x14ac:dyDescent="0.3">
      <c r="A8" s="64"/>
      <c r="B8" s="98"/>
      <c r="C8" s="48"/>
      <c r="D8" s="49"/>
      <c r="E8" s="48"/>
      <c r="F8" s="49"/>
      <c r="G8" s="49"/>
      <c r="H8" s="50"/>
    </row>
    <row r="9" spans="1:9" x14ac:dyDescent="0.3">
      <c r="A9" s="65" t="s">
        <v>29</v>
      </c>
      <c r="B9" s="99"/>
      <c r="C9" s="45"/>
      <c r="E9" s="45"/>
      <c r="F9" s="21"/>
      <c r="H9" s="46"/>
    </row>
    <row r="10" spans="1:9" x14ac:dyDescent="0.3">
      <c r="A10" s="106" t="s">
        <v>161</v>
      </c>
      <c r="B10" s="89">
        <f>IF(G10&lt;=0,0,RANK(G10,G$10,1))</f>
        <v>1</v>
      </c>
      <c r="C10" s="90">
        <v>76.8</v>
      </c>
      <c r="D10" s="91">
        <f>IF(C10&lt;=0,0,RANK(C10,C$10,0))</f>
        <v>1</v>
      </c>
      <c r="E10" s="90">
        <v>82.8</v>
      </c>
      <c r="F10" s="91">
        <f>IF(E10&lt;=0,0,RANK(E10,E$10,0))</f>
        <v>1</v>
      </c>
      <c r="G10" s="91">
        <f>+D10+F10</f>
        <v>2</v>
      </c>
      <c r="H10" s="92">
        <f>+C10+E10</f>
        <v>159.6</v>
      </c>
    </row>
    <row r="11" spans="1:9" x14ac:dyDescent="0.3">
      <c r="A11" s="64"/>
      <c r="B11" s="98"/>
      <c r="C11" s="48"/>
      <c r="D11" s="49"/>
      <c r="E11" s="48"/>
      <c r="F11" s="49"/>
      <c r="G11" s="49"/>
      <c r="H11" s="50"/>
    </row>
    <row r="12" spans="1:9" x14ac:dyDescent="0.3">
      <c r="A12" s="65" t="s">
        <v>39</v>
      </c>
      <c r="B12" s="99"/>
      <c r="C12" s="45"/>
      <c r="E12" s="45"/>
      <c r="F12" s="21"/>
      <c r="H12" s="46"/>
    </row>
    <row r="13" spans="1:9" x14ac:dyDescent="0.3">
      <c r="A13" s="106" t="s">
        <v>159</v>
      </c>
      <c r="B13" s="89">
        <f>IF(G13&lt;=0,0,RANK(G13,G$13:G$13,1))</f>
        <v>1</v>
      </c>
      <c r="C13" s="90">
        <v>77.3</v>
      </c>
      <c r="D13" s="91">
        <f>IF(C13&lt;=0,0,RANK(C13,C$13:C$13,0))</f>
        <v>1</v>
      </c>
      <c r="E13" s="90">
        <v>84.5</v>
      </c>
      <c r="F13" s="91">
        <f>IF(E13&lt;=0,0,RANK(E13,E$13:E$13,0))</f>
        <v>1</v>
      </c>
      <c r="G13" s="91">
        <f>+D13+F13</f>
        <v>2</v>
      </c>
      <c r="H13" s="92">
        <f>+C13+E13</f>
        <v>161.80000000000001</v>
      </c>
    </row>
    <row r="14" spans="1:9" x14ac:dyDescent="0.3">
      <c r="A14" s="64"/>
      <c r="B14" s="98"/>
      <c r="C14" s="48"/>
      <c r="D14" s="49"/>
      <c r="E14" s="48"/>
      <c r="F14" s="49"/>
      <c r="G14" s="49"/>
      <c r="H14" s="50"/>
    </row>
  </sheetData>
  <mergeCells count="1">
    <mergeCell ref="B2:H2"/>
  </mergeCells>
  <pageMargins left="0.7" right="0.7" top="0.75" bottom="0.75" header="0.3" footer="0.3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M44"/>
  <sheetViews>
    <sheetView view="pageBreakPreview" topLeftCell="A19" zoomScale="123" zoomScaleNormal="100" zoomScaleSheetLayoutView="115" workbookViewId="0">
      <selection activeCell="E32" sqref="E32"/>
    </sheetView>
  </sheetViews>
  <sheetFormatPr defaultRowHeight="14.4" x14ac:dyDescent="0.3"/>
  <cols>
    <col min="1" max="1" width="34.33203125" bestFit="1" customWidth="1"/>
    <col min="2" max="6" width="9.109375" customWidth="1"/>
    <col min="7" max="10" width="9.109375" hidden="1" customWidth="1"/>
    <col min="11" max="11" width="9.109375" customWidth="1"/>
    <col min="13" max="13" width="11.77734375" bestFit="1" customWidth="1"/>
  </cols>
  <sheetData>
    <row r="1" spans="1:13" ht="15" thickBot="1" x14ac:dyDescent="0.35"/>
    <row r="2" spans="1:13" ht="30.6" thickBot="1" x14ac:dyDescent="0.55000000000000004">
      <c r="B2" s="151" t="s">
        <v>30</v>
      </c>
      <c r="C2" s="152"/>
      <c r="D2" s="152"/>
      <c r="E2" s="152"/>
      <c r="F2" s="152"/>
      <c r="G2" s="152"/>
      <c r="H2" s="152"/>
      <c r="I2" s="152"/>
      <c r="J2" s="152"/>
      <c r="K2" s="152"/>
      <c r="L2" s="153"/>
      <c r="M2" s="122" t="s">
        <v>43</v>
      </c>
    </row>
    <row r="3" spans="1:13" ht="15.6" x14ac:dyDescent="0.3">
      <c r="B3" s="34" t="s">
        <v>17</v>
      </c>
      <c r="C3" s="35" t="s">
        <v>7</v>
      </c>
      <c r="D3" s="35"/>
      <c r="E3" s="157" t="s">
        <v>8</v>
      </c>
      <c r="F3" s="157"/>
      <c r="G3" s="157" t="s">
        <v>37</v>
      </c>
      <c r="H3" s="157"/>
      <c r="I3" s="157" t="s">
        <v>49</v>
      </c>
      <c r="J3" s="157"/>
      <c r="K3" s="36" t="s">
        <v>0</v>
      </c>
      <c r="L3" s="37" t="s">
        <v>17</v>
      </c>
    </row>
    <row r="4" spans="1:13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18</v>
      </c>
      <c r="H4" s="39" t="s">
        <v>19</v>
      </c>
      <c r="I4" s="39" t="s">
        <v>18</v>
      </c>
      <c r="J4" s="39" t="s">
        <v>19</v>
      </c>
      <c r="K4" s="39" t="s">
        <v>19</v>
      </c>
      <c r="L4" s="40" t="s">
        <v>18</v>
      </c>
    </row>
    <row r="5" spans="1:13" ht="18" thickBot="1" x14ac:dyDescent="0.35">
      <c r="B5" s="41"/>
      <c r="C5" s="42"/>
      <c r="D5" s="43"/>
      <c r="E5" s="42"/>
      <c r="F5" s="42"/>
      <c r="G5" s="42"/>
      <c r="H5" s="42"/>
      <c r="I5" s="42"/>
      <c r="J5" s="42"/>
      <c r="K5" s="43"/>
      <c r="L5" s="44"/>
    </row>
    <row r="6" spans="1:13" x14ac:dyDescent="0.3">
      <c r="A6" s="55" t="s">
        <v>55</v>
      </c>
      <c r="C6" s="45"/>
      <c r="E6" s="45"/>
      <c r="F6" s="21"/>
      <c r="G6" s="45"/>
      <c r="H6" s="21"/>
      <c r="I6" s="45"/>
      <c r="J6" s="21"/>
      <c r="L6" s="46"/>
    </row>
    <row r="7" spans="1:13" ht="15" customHeight="1" x14ac:dyDescent="0.3">
      <c r="A7" s="143" t="s">
        <v>93</v>
      </c>
      <c r="B7" s="21">
        <f>IF(K7&lt;=0,0,RANK(K7,K$7:K$8,1))</f>
        <v>1</v>
      </c>
      <c r="C7" s="20">
        <v>70.599999999999994</v>
      </c>
      <c r="D7" s="21">
        <f>IF(C7&lt;=0,0,RANK(C7,C$7:C$8,0))</f>
        <v>1</v>
      </c>
      <c r="E7" s="20">
        <v>71.599999999999994</v>
      </c>
      <c r="F7" s="21">
        <f>IF(E7&lt;=0,0,RANK(E7,E$7:E$8,0))</f>
        <v>1</v>
      </c>
      <c r="G7" s="20"/>
      <c r="H7" s="21">
        <f>IF(G7&lt;=0,0,RANK(G7,#REF!,0))</f>
        <v>0</v>
      </c>
      <c r="I7" s="20"/>
      <c r="J7" s="21">
        <f>IF(I7&lt;=0,0,RANK(I7,#REF!,0))</f>
        <v>0</v>
      </c>
      <c r="K7" s="21">
        <f>+D7+F7+H7</f>
        <v>2</v>
      </c>
      <c r="L7" s="47">
        <f>+C7+E7+G7</f>
        <v>142.19999999999999</v>
      </c>
    </row>
    <row r="8" spans="1:13" ht="15" customHeight="1" x14ac:dyDescent="0.3">
      <c r="A8" s="143" t="s">
        <v>85</v>
      </c>
      <c r="B8" s="21">
        <f>IF(K8&lt;=0,0,RANK(K8,K$7:K$8,1))</f>
        <v>2</v>
      </c>
      <c r="C8" s="20">
        <v>64.5</v>
      </c>
      <c r="D8" s="21">
        <f>IF(C8&lt;=0,0,RANK(C8,C$7:C$8,0))</f>
        <v>2</v>
      </c>
      <c r="E8" s="20">
        <v>58.8</v>
      </c>
      <c r="F8" s="21">
        <f>IF(E8&lt;=0,0,RANK(E8,E$7:E$8,0))</f>
        <v>2</v>
      </c>
      <c r="G8" s="20"/>
      <c r="H8" s="21">
        <f>IF(G8&lt;=0,0,RANK(G8,#REF!,0))</f>
        <v>0</v>
      </c>
      <c r="I8" s="20"/>
      <c r="J8" s="21">
        <f>IF(I8&lt;=0,0,RANK(I8,#REF!,0))</f>
        <v>0</v>
      </c>
      <c r="K8" s="21">
        <f>+D8+F8+H8</f>
        <v>4</v>
      </c>
      <c r="L8" s="47">
        <f>+C8+E8+G8</f>
        <v>123.3</v>
      </c>
    </row>
    <row r="9" spans="1:13" x14ac:dyDescent="0.3">
      <c r="A9" s="56"/>
      <c r="B9" s="49"/>
      <c r="C9" s="48"/>
      <c r="D9" s="49"/>
      <c r="E9" s="48"/>
      <c r="F9" s="49"/>
      <c r="G9" s="48"/>
      <c r="H9" s="49"/>
      <c r="I9" s="48"/>
      <c r="J9" s="49"/>
      <c r="K9" s="49"/>
      <c r="L9" s="50"/>
    </row>
    <row r="10" spans="1:13" x14ac:dyDescent="0.3">
      <c r="A10" s="55" t="s">
        <v>56</v>
      </c>
      <c r="C10" s="45"/>
      <c r="E10" s="45"/>
      <c r="F10" s="21"/>
      <c r="G10" s="45"/>
      <c r="H10" s="21"/>
      <c r="I10" s="45"/>
      <c r="J10" s="21"/>
      <c r="L10" s="46"/>
    </row>
    <row r="11" spans="1:13" x14ac:dyDescent="0.3">
      <c r="A11" s="106" t="s">
        <v>92</v>
      </c>
      <c r="B11" s="21">
        <f>IF(K11&lt;=0,0,RANK(K11,K$11:K$12,1))</f>
        <v>1</v>
      </c>
      <c r="C11" s="163">
        <v>67.900000000000006</v>
      </c>
      <c r="D11" s="21">
        <f>IF(C11&lt;=0,0,RANK(C11,C$11:C$12,0))</f>
        <v>1</v>
      </c>
      <c r="E11" s="163">
        <v>64.599999999999994</v>
      </c>
      <c r="F11" s="21">
        <f>IF(E11&lt;=0,0,RANK(E11,E$11:E$12,0))</f>
        <v>1</v>
      </c>
      <c r="G11" s="20"/>
      <c r="H11" s="21">
        <f>IF(G11&lt;=0,0,RANK(G11,G$11:G$11,0))</f>
        <v>0</v>
      </c>
      <c r="I11" s="20"/>
      <c r="J11" s="21">
        <f>IF(I11&lt;=0,0,RANK(I11,I$11:I$11,0))</f>
        <v>0</v>
      </c>
      <c r="K11" s="21">
        <f>+D11+F11+H11+J11</f>
        <v>2</v>
      </c>
      <c r="L11" s="47">
        <f>+C11+E11+G11+I11</f>
        <v>132.5</v>
      </c>
    </row>
    <row r="12" spans="1:13" x14ac:dyDescent="0.3">
      <c r="A12" s="134" t="s">
        <v>83</v>
      </c>
      <c r="B12" s="21">
        <f>IF(K12&lt;=0,0,RANK(K12,K$11:K$12,1))</f>
        <v>2</v>
      </c>
      <c r="C12" s="20">
        <v>61.9</v>
      </c>
      <c r="D12" s="21">
        <f>IF(C12&lt;=0,0,RANK(C12,C$11:C$12,0))</f>
        <v>2</v>
      </c>
      <c r="E12" s="20">
        <v>60.5</v>
      </c>
      <c r="F12" s="21">
        <f>IF(E12&lt;=0,0,RANK(E12,E$11:E$12,0))</f>
        <v>2</v>
      </c>
      <c r="G12" s="20"/>
      <c r="H12" s="21">
        <f>IF(G12&lt;=0,0,RANK(G12,G$11:G$11,0))</f>
        <v>0</v>
      </c>
      <c r="I12" s="20"/>
      <c r="J12" s="21">
        <f>IF(I12&lt;=0,0,RANK(I12,I$11:I$11,0))</f>
        <v>0</v>
      </c>
      <c r="K12" s="21">
        <f>+D12+F12+H12+J12</f>
        <v>4</v>
      </c>
      <c r="L12" s="47">
        <f>+C12+E12+G12+I12</f>
        <v>122.4</v>
      </c>
    </row>
    <row r="13" spans="1:13" x14ac:dyDescent="0.3">
      <c r="A13" s="56"/>
      <c r="B13" s="49"/>
      <c r="C13" s="48"/>
      <c r="D13" s="49"/>
      <c r="E13" s="48"/>
      <c r="F13" s="49"/>
      <c r="G13" s="48"/>
      <c r="H13" s="49"/>
      <c r="I13" s="48"/>
      <c r="J13" s="49"/>
      <c r="K13" s="49"/>
      <c r="L13" s="50"/>
    </row>
    <row r="14" spans="1:13" x14ac:dyDescent="0.3">
      <c r="A14" s="55" t="s">
        <v>62</v>
      </c>
      <c r="B14" s="21"/>
      <c r="C14" s="20"/>
      <c r="D14" s="21"/>
      <c r="E14" s="20"/>
      <c r="F14" s="21"/>
      <c r="G14" s="20"/>
      <c r="H14" s="21"/>
      <c r="I14" s="20"/>
      <c r="J14" s="21"/>
      <c r="K14" s="21"/>
      <c r="L14" s="47"/>
    </row>
    <row r="15" spans="1:13" x14ac:dyDescent="0.3">
      <c r="A15" s="106" t="s">
        <v>84</v>
      </c>
      <c r="B15" s="21">
        <f>IF(K15&lt;=0,0,RANK(K15,K$15:K$15,1))</f>
        <v>1</v>
      </c>
      <c r="C15" s="20">
        <v>72.7</v>
      </c>
      <c r="D15" s="21">
        <f>IF(C15&lt;=0,0,RANK(C15,C$15:C$15,0))</f>
        <v>1</v>
      </c>
      <c r="E15" s="20">
        <v>75.3</v>
      </c>
      <c r="F15" s="21">
        <f>IF(E15&lt;=0,0,RANK(E15,E$15:E$15,0))</f>
        <v>1</v>
      </c>
      <c r="G15" s="20"/>
      <c r="H15" s="21">
        <f>IF(G15&lt;=0,0,RANK(G15,G$15:G$15,0))</f>
        <v>0</v>
      </c>
      <c r="I15" s="20"/>
      <c r="J15" s="21">
        <f>IF(I15&lt;=0,0,RANK(I15,I$15:I$15,0))</f>
        <v>0</v>
      </c>
      <c r="K15" s="21">
        <f>+D15+F15+H15+J15</f>
        <v>2</v>
      </c>
      <c r="L15" s="47">
        <f>+C15+E15+G15+I15</f>
        <v>148</v>
      </c>
    </row>
    <row r="16" spans="1:13" x14ac:dyDescent="0.3">
      <c r="A16" s="56"/>
      <c r="B16" s="49"/>
      <c r="C16" s="48"/>
      <c r="D16" s="49"/>
      <c r="E16" s="48"/>
      <c r="F16" s="49"/>
      <c r="G16" s="48"/>
      <c r="H16" s="49"/>
      <c r="I16" s="48"/>
      <c r="J16" s="49"/>
      <c r="K16" s="49"/>
      <c r="L16" s="50"/>
    </row>
    <row r="17" spans="1:12" x14ac:dyDescent="0.3">
      <c r="A17" s="55" t="s">
        <v>65</v>
      </c>
      <c r="C17" s="45"/>
      <c r="E17" s="45"/>
      <c r="F17" s="21"/>
      <c r="G17" s="45"/>
      <c r="H17" s="21"/>
      <c r="I17" s="45"/>
      <c r="J17" s="21"/>
      <c r="L17" s="46"/>
    </row>
    <row r="18" spans="1:12" x14ac:dyDescent="0.3">
      <c r="A18" s="106" t="s">
        <v>164</v>
      </c>
      <c r="B18" s="21">
        <f>IF(K18&lt;=0,0,RANK(K18,K$18:K$18,1))</f>
        <v>1</v>
      </c>
      <c r="C18" s="163">
        <v>70.599999999999994</v>
      </c>
      <c r="D18" s="21">
        <f>IF(C18&lt;=0,0,RANK(C18,C$17:C$18,0))</f>
        <v>1</v>
      </c>
      <c r="E18" s="20">
        <v>69.7</v>
      </c>
      <c r="F18" s="21">
        <f>IF(E18&lt;=0,0,RANK(E18,E$17:E$18,0))</f>
        <v>1</v>
      </c>
      <c r="G18" s="20"/>
      <c r="H18" s="21">
        <f>IF(G18&lt;=0,0,RANK(G18,G$34,0))</f>
        <v>0</v>
      </c>
      <c r="I18" s="20"/>
      <c r="J18" s="21">
        <f>IF(I18&lt;=0,0,RANK(I18,I$34,0))</f>
        <v>0</v>
      </c>
      <c r="K18" s="21">
        <f>+D18+F18+H18+J18</f>
        <v>2</v>
      </c>
      <c r="L18" s="47">
        <f>+C18+E18+G18+I18</f>
        <v>140.30000000000001</v>
      </c>
    </row>
    <row r="19" spans="1:12" x14ac:dyDescent="0.3">
      <c r="A19" s="56"/>
      <c r="B19" s="49"/>
      <c r="C19" s="48"/>
      <c r="D19" s="49"/>
      <c r="E19" s="48"/>
      <c r="F19" s="49"/>
      <c r="G19" s="48"/>
      <c r="H19" s="49"/>
      <c r="I19" s="48"/>
      <c r="J19" s="49"/>
      <c r="K19" s="49"/>
      <c r="L19" s="50"/>
    </row>
    <row r="20" spans="1:12" x14ac:dyDescent="0.3">
      <c r="A20" s="55" t="s">
        <v>57</v>
      </c>
      <c r="B20" s="21"/>
      <c r="C20" s="20"/>
      <c r="D20" s="21"/>
      <c r="E20" s="20"/>
      <c r="F20" s="21"/>
      <c r="G20" s="20"/>
      <c r="H20" s="21"/>
      <c r="I20" s="20"/>
      <c r="J20" s="21"/>
      <c r="K20" s="21"/>
      <c r="L20" s="47"/>
    </row>
    <row r="21" spans="1:12" x14ac:dyDescent="0.3">
      <c r="A21" s="106" t="s">
        <v>89</v>
      </c>
      <c r="B21" s="21">
        <f>IF(K21&lt;=0,0,RANK(K21,K$21:K$22,1))</f>
        <v>1</v>
      </c>
      <c r="C21" s="163">
        <v>63.8</v>
      </c>
      <c r="D21" s="21">
        <f>IF(C21&lt;=0,0,RANK(C21,C$21:C$22,0))</f>
        <v>1</v>
      </c>
      <c r="E21" s="20">
        <v>57.6</v>
      </c>
      <c r="F21" s="21">
        <f>IF(E21&lt;=0,0,RANK(E21,E$21:E$22,0))</f>
        <v>2</v>
      </c>
      <c r="G21" s="20"/>
      <c r="H21" s="21">
        <f>IF(G21&lt;=0,0,RANK(G21,G$21:G$21,0))</f>
        <v>0</v>
      </c>
      <c r="I21" s="20"/>
      <c r="J21" s="21">
        <f>IF(I21&lt;=0,0,RANK(I21,I$21:I$21,0))</f>
        <v>0</v>
      </c>
      <c r="K21" s="21">
        <f>+D21+F21+H21+J21</f>
        <v>3</v>
      </c>
      <c r="L21" s="47">
        <f>+C21+E21+G21+I21</f>
        <v>121.4</v>
      </c>
    </row>
    <row r="22" spans="1:12" x14ac:dyDescent="0.3">
      <c r="A22" s="134" t="s">
        <v>69</v>
      </c>
      <c r="B22" s="21">
        <v>2</v>
      </c>
      <c r="C22" s="163">
        <v>61.5</v>
      </c>
      <c r="D22" s="21">
        <f>IF(C22&lt;=0,0,RANK(C22,C$21:C$22,0))</f>
        <v>2</v>
      </c>
      <c r="E22" s="20">
        <v>58.1</v>
      </c>
      <c r="F22" s="21">
        <f>IF(E22&lt;=0,0,RANK(E22,E$21:E$22,0))</f>
        <v>1</v>
      </c>
      <c r="G22" s="20"/>
      <c r="H22" s="21">
        <f>IF(G22&lt;=0,0,RANK(G22,G$21:G$21,0))</f>
        <v>0</v>
      </c>
      <c r="I22" s="20"/>
      <c r="J22" s="21">
        <f>IF(I22&lt;=0,0,RANK(I22,I$21:I$21,0))</f>
        <v>0</v>
      </c>
      <c r="K22" s="21">
        <f>+D22+F22+H22+J22</f>
        <v>3</v>
      </c>
      <c r="L22" s="47">
        <f>+C22+E22+G22+I22</f>
        <v>119.6</v>
      </c>
    </row>
    <row r="23" spans="1:12" x14ac:dyDescent="0.3">
      <c r="A23" s="56"/>
      <c r="B23" s="49"/>
      <c r="C23" s="48"/>
      <c r="D23" s="49"/>
      <c r="E23" s="48"/>
      <c r="F23" s="49"/>
      <c r="G23" s="48"/>
      <c r="H23" s="49"/>
      <c r="I23" s="48"/>
      <c r="J23" s="49"/>
      <c r="K23" s="49"/>
      <c r="L23" s="50"/>
    </row>
    <row r="24" spans="1:12" ht="18.600000000000001" customHeight="1" x14ac:dyDescent="0.3">
      <c r="A24" s="55" t="s">
        <v>90</v>
      </c>
      <c r="B24" s="21"/>
      <c r="C24" s="20"/>
      <c r="D24" s="21"/>
      <c r="E24" s="20"/>
      <c r="F24" s="21"/>
      <c r="G24" s="20"/>
      <c r="H24" s="21"/>
      <c r="I24" s="20"/>
      <c r="J24" s="21"/>
      <c r="K24" s="21"/>
      <c r="L24" s="47"/>
    </row>
    <row r="25" spans="1:12" x14ac:dyDescent="0.3">
      <c r="A25" s="106" t="s">
        <v>91</v>
      </c>
      <c r="B25" s="21">
        <f>IF(K25&lt;=0,0,RANK(K25,K$25:K$25,1))</f>
        <v>1</v>
      </c>
      <c r="C25" s="162">
        <v>73.2</v>
      </c>
      <c r="D25" s="21">
        <f>IF(C25&lt;=0,0,RANK(C25,C$25:C$25,0))</f>
        <v>1</v>
      </c>
      <c r="E25" s="20">
        <v>78.8</v>
      </c>
      <c r="F25" s="21">
        <f>IF(E25&lt;=0,0,RANK(E25,E$25:E$25,0))</f>
        <v>1</v>
      </c>
      <c r="G25" s="20"/>
      <c r="H25" s="21">
        <f>IF(G25&lt;=0,0,RANK(G25,G$21:G$21,0))</f>
        <v>0</v>
      </c>
      <c r="I25" s="20"/>
      <c r="J25" s="21">
        <f>IF(I25&lt;=0,0,RANK(I25,I$21:I$21,0))</f>
        <v>0</v>
      </c>
      <c r="K25" s="21">
        <f>+D25+F25+H25+J25</f>
        <v>2</v>
      </c>
      <c r="L25" s="47">
        <f>+C25+E25+G25+I25</f>
        <v>152</v>
      </c>
    </row>
    <row r="26" spans="1:12" x14ac:dyDescent="0.3">
      <c r="A26" s="56"/>
      <c r="B26" s="49"/>
      <c r="C26" s="48"/>
      <c r="D26" s="49"/>
      <c r="E26" s="48"/>
      <c r="F26" s="49"/>
      <c r="G26" s="48"/>
      <c r="H26" s="49"/>
      <c r="I26" s="48"/>
      <c r="J26" s="49"/>
      <c r="K26" s="49"/>
      <c r="L26" s="50"/>
    </row>
    <row r="27" spans="1:12" x14ac:dyDescent="0.3">
      <c r="A27" s="55" t="s">
        <v>58</v>
      </c>
      <c r="B27" s="21"/>
      <c r="C27" s="20"/>
      <c r="D27" s="21"/>
      <c r="E27" s="20"/>
      <c r="F27" s="21"/>
      <c r="G27" s="20"/>
      <c r="H27" s="21"/>
      <c r="I27" s="20"/>
      <c r="J27" s="21"/>
      <c r="K27" s="21"/>
      <c r="L27" s="47"/>
    </row>
    <row r="28" spans="1:12" x14ac:dyDescent="0.3">
      <c r="A28" s="106" t="s">
        <v>68</v>
      </c>
      <c r="B28" s="21">
        <f>IF(K28&lt;=0,0,RANK(K28,K$28:K$28,1))</f>
        <v>1</v>
      </c>
      <c r="C28" s="20">
        <v>85.3</v>
      </c>
      <c r="D28" s="21">
        <f>IF(C28&lt;=0,0,RANK(C28,C$28:C$28,0))</f>
        <v>1</v>
      </c>
      <c r="E28" s="20">
        <v>83.5</v>
      </c>
      <c r="F28" s="21">
        <f>IF(E28&lt;=0,0,RANK(E28,E$28:E$28,0))</f>
        <v>1</v>
      </c>
      <c r="G28" s="20"/>
      <c r="H28" s="21">
        <f>IF(G28&lt;=0,0,RANK(G28,G$21:G$21,0))</f>
        <v>0</v>
      </c>
      <c r="I28" s="20"/>
      <c r="J28" s="21">
        <f>IF(I28&lt;=0,0,RANK(I28,I$21:I$21,0))</f>
        <v>0</v>
      </c>
      <c r="K28" s="21">
        <f>+D28+F28+H28+J28</f>
        <v>2</v>
      </c>
      <c r="L28" s="47">
        <f>+C28+E28+G28+I28</f>
        <v>168.8</v>
      </c>
    </row>
    <row r="29" spans="1:12" x14ac:dyDescent="0.3">
      <c r="A29" s="56"/>
      <c r="B29" s="49"/>
      <c r="C29" s="48"/>
      <c r="D29" s="49"/>
      <c r="E29" s="48"/>
      <c r="F29" s="49"/>
      <c r="G29" s="48"/>
      <c r="H29" s="49"/>
      <c r="I29" s="48"/>
      <c r="J29" s="49"/>
      <c r="K29" s="49"/>
      <c r="L29" s="50"/>
    </row>
    <row r="30" spans="1:12" x14ac:dyDescent="0.3">
      <c r="A30" s="55" t="s">
        <v>86</v>
      </c>
      <c r="C30" s="45"/>
      <c r="E30" s="45"/>
      <c r="F30" s="21"/>
      <c r="G30" s="45"/>
      <c r="H30" s="21"/>
      <c r="I30" s="45"/>
      <c r="J30" s="21"/>
      <c r="L30" s="46"/>
    </row>
    <row r="31" spans="1:12" x14ac:dyDescent="0.3">
      <c r="A31" s="106" t="s">
        <v>87</v>
      </c>
      <c r="B31" s="21">
        <f>IF(K31&lt;=0,0,RANK(K31,K$31,1))</f>
        <v>1</v>
      </c>
      <c r="C31" s="20">
        <v>79</v>
      </c>
      <c r="D31" s="21">
        <f>IF(C31&lt;=0,0,RANK(C31,C$31,0))</f>
        <v>1</v>
      </c>
      <c r="E31" s="20">
        <v>79.3</v>
      </c>
      <c r="F31" s="21">
        <f>IF(E31&lt;=0,0,RANK(E31,E$31,0))</f>
        <v>1</v>
      </c>
      <c r="G31" s="20"/>
      <c r="H31" s="21">
        <f>IF(G31&lt;=0,0,RANK(G31,G$34,0))</f>
        <v>0</v>
      </c>
      <c r="I31" s="20"/>
      <c r="J31" s="21">
        <f>IF(I31&lt;=0,0,RANK(I31,I$34,0))</f>
        <v>0</v>
      </c>
      <c r="K31" s="21">
        <f>+D31+F31+H31+J31</f>
        <v>2</v>
      </c>
      <c r="L31" s="47">
        <f>+C31+E31+G31+I31</f>
        <v>158.30000000000001</v>
      </c>
    </row>
    <row r="32" spans="1:12" x14ac:dyDescent="0.3">
      <c r="A32" s="56"/>
      <c r="B32" s="49"/>
      <c r="C32" s="48"/>
      <c r="D32" s="49"/>
      <c r="E32" s="48"/>
      <c r="F32" s="49"/>
      <c r="G32" s="48"/>
      <c r="H32" s="49"/>
      <c r="I32" s="48"/>
      <c r="J32" s="49"/>
      <c r="K32" s="49"/>
      <c r="L32" s="50"/>
    </row>
    <row r="33" spans="1:12" x14ac:dyDescent="0.3">
      <c r="A33" s="55" t="s">
        <v>94</v>
      </c>
      <c r="C33" s="45"/>
      <c r="E33" s="45"/>
      <c r="F33" s="21"/>
      <c r="G33" s="45"/>
      <c r="H33" s="21"/>
      <c r="I33" s="45"/>
      <c r="J33" s="21"/>
      <c r="L33" s="46"/>
    </row>
    <row r="34" spans="1:12" x14ac:dyDescent="0.3">
      <c r="A34" s="106" t="s">
        <v>95</v>
      </c>
      <c r="B34" s="21">
        <f>IF(K34&lt;=0,0,RANK(K34,K$34,1))</f>
        <v>1</v>
      </c>
      <c r="C34" s="20">
        <v>71.900000000000006</v>
      </c>
      <c r="D34" s="21">
        <f>IF(C34&lt;=0,0,RANK(C34,C$34,0))</f>
        <v>1</v>
      </c>
      <c r="E34" s="20">
        <v>70.900000000000006</v>
      </c>
      <c r="F34" s="21">
        <f>IF(E34&lt;=0,0,RANK(E34,E$34,0))</f>
        <v>1</v>
      </c>
      <c r="G34" s="20"/>
      <c r="H34" s="21">
        <f>IF(G34&lt;=0,0,RANK(G34,G$34,0))</f>
        <v>0</v>
      </c>
      <c r="I34" s="20"/>
      <c r="J34" s="21">
        <f>IF(I34&lt;=0,0,RANK(I34,I$34,0))</f>
        <v>0</v>
      </c>
      <c r="K34" s="21">
        <f>+D34+F34+H34+J34</f>
        <v>2</v>
      </c>
      <c r="L34" s="47">
        <f>+C34+E34+G34+I34</f>
        <v>142.80000000000001</v>
      </c>
    </row>
    <row r="35" spans="1:12" x14ac:dyDescent="0.3">
      <c r="A35" s="56"/>
      <c r="B35" s="49"/>
      <c r="C35" s="48"/>
      <c r="D35" s="49"/>
      <c r="E35" s="48"/>
      <c r="F35" s="49"/>
      <c r="G35" s="48"/>
      <c r="H35" s="49"/>
      <c r="I35" s="48"/>
      <c r="J35" s="49"/>
      <c r="K35" s="49"/>
      <c r="L35" s="50"/>
    </row>
    <row r="36" spans="1:12" ht="18.600000000000001" customHeight="1" x14ac:dyDescent="0.3">
      <c r="A36" s="55" t="s">
        <v>72</v>
      </c>
      <c r="B36" s="21"/>
      <c r="C36" s="20"/>
      <c r="D36" s="21"/>
      <c r="E36" s="20"/>
      <c r="F36" s="21"/>
      <c r="G36" s="20"/>
      <c r="H36" s="21"/>
      <c r="I36" s="20"/>
      <c r="J36" s="21"/>
      <c r="K36" s="21"/>
      <c r="L36" s="47"/>
    </row>
    <row r="37" spans="1:12" x14ac:dyDescent="0.3">
      <c r="A37" s="106" t="s">
        <v>73</v>
      </c>
      <c r="B37" s="21">
        <f>IF(K37&lt;=0,0,RANK(K37,K$37,1))</f>
        <v>1</v>
      </c>
      <c r="C37" s="163">
        <v>60.3</v>
      </c>
      <c r="D37" s="21">
        <f>IF(C37&lt;=0,0,RANK(C37,C$37,0))</f>
        <v>1</v>
      </c>
      <c r="E37" s="20">
        <v>61.7</v>
      </c>
      <c r="F37" s="21">
        <f>IF(E37&lt;=0,0,RANK(E37,E$37,0))</f>
        <v>1</v>
      </c>
      <c r="G37" s="20"/>
      <c r="H37" s="21">
        <f>IF(G37&lt;=0,0,RANK(G37,G$21:G$21,0))</f>
        <v>0</v>
      </c>
      <c r="I37" s="20"/>
      <c r="J37" s="21">
        <f>IF(I37&lt;=0,0,RANK(I37,I$21:I$21,0))</f>
        <v>0</v>
      </c>
      <c r="K37" s="21">
        <f>+D37+F37+H37+J37</f>
        <v>2</v>
      </c>
      <c r="L37" s="47">
        <f>+C37+E37+G37+I37</f>
        <v>122</v>
      </c>
    </row>
    <row r="38" spans="1:12" x14ac:dyDescent="0.3">
      <c r="A38" s="56"/>
      <c r="B38" s="49"/>
      <c r="C38" s="48"/>
      <c r="D38" s="49"/>
      <c r="E38" s="48"/>
      <c r="F38" s="49"/>
      <c r="G38" s="48"/>
      <c r="H38" s="49"/>
      <c r="I38" s="48"/>
      <c r="J38" s="49"/>
      <c r="K38" s="49"/>
      <c r="L38" s="50"/>
    </row>
    <row r="39" spans="1:12" ht="18.600000000000001" customHeight="1" x14ac:dyDescent="0.3">
      <c r="A39" s="55" t="s">
        <v>74</v>
      </c>
      <c r="B39" s="21"/>
      <c r="C39" s="20"/>
      <c r="D39" s="21"/>
      <c r="E39" s="20"/>
      <c r="F39" s="21"/>
      <c r="G39" s="20"/>
      <c r="H39" s="21"/>
      <c r="I39" s="20"/>
      <c r="J39" s="21"/>
      <c r="K39" s="21"/>
      <c r="L39" s="47"/>
    </row>
    <row r="40" spans="1:12" x14ac:dyDescent="0.3">
      <c r="A40" s="106" t="s">
        <v>75</v>
      </c>
      <c r="B40" s="21">
        <f>IF(K40&lt;=0,0,RANK(K40,K$40,1))</f>
        <v>1</v>
      </c>
      <c r="C40" s="20">
        <v>75.2</v>
      </c>
      <c r="D40" s="21">
        <f>IF(C40&lt;=0,0,RANK(C40,C$40,0))</f>
        <v>1</v>
      </c>
      <c r="E40" s="20">
        <v>69.7</v>
      </c>
      <c r="F40" s="21">
        <f>IF(E40&lt;=0,0,RANK(E40,E$40,0))</f>
        <v>1</v>
      </c>
      <c r="G40" s="20"/>
      <c r="H40" s="21">
        <f>IF(G40&lt;=0,0,RANK(G40,G$21:G$21,0))</f>
        <v>0</v>
      </c>
      <c r="I40" s="20"/>
      <c r="J40" s="21">
        <f>IF(I40&lt;=0,0,RANK(I40,I$21:I$21,0))</f>
        <v>0</v>
      </c>
      <c r="K40" s="21">
        <f>+D40+F40+H40+J40</f>
        <v>2</v>
      </c>
      <c r="L40" s="47">
        <f>+C40+E40+G40+I40</f>
        <v>144.9</v>
      </c>
    </row>
    <row r="41" spans="1:12" x14ac:dyDescent="0.3">
      <c r="A41" s="56"/>
      <c r="B41" s="49"/>
      <c r="C41" s="48"/>
      <c r="D41" s="49"/>
      <c r="E41" s="48"/>
      <c r="F41" s="49"/>
      <c r="G41" s="48"/>
      <c r="H41" s="49"/>
      <c r="I41" s="48"/>
      <c r="J41" s="49"/>
      <c r="K41" s="49"/>
      <c r="L41" s="50"/>
    </row>
    <row r="42" spans="1:12" x14ac:dyDescent="0.3">
      <c r="A42" s="57" t="s">
        <v>70</v>
      </c>
      <c r="C42" s="45"/>
      <c r="E42" s="45"/>
      <c r="F42" s="21"/>
      <c r="G42" s="45"/>
      <c r="H42" s="21"/>
      <c r="I42" s="45"/>
      <c r="J42" s="21"/>
      <c r="L42" s="46"/>
    </row>
    <row r="43" spans="1:12" x14ac:dyDescent="0.3">
      <c r="A43" s="106" t="s">
        <v>71</v>
      </c>
      <c r="B43" s="21">
        <f>IF(K43&lt;=0,0,RANK(K43,K$43:K$43,1))</f>
        <v>1</v>
      </c>
      <c r="C43" s="163">
        <v>67.2</v>
      </c>
      <c r="D43" s="21">
        <f>IF(C43&lt;=0,0,RANK(C43,C$43:C$43,0))</f>
        <v>1</v>
      </c>
      <c r="E43" s="20">
        <v>53.1</v>
      </c>
      <c r="F43" s="21">
        <f>IF(E43&lt;=0,0,RANK(E43,E$43:E$43,0))</f>
        <v>1</v>
      </c>
      <c r="G43" s="20"/>
      <c r="H43" s="21">
        <f>IF(G43&lt;=0,0,RANK(G43,G$43:G$43,0))</f>
        <v>0</v>
      </c>
      <c r="I43" s="20"/>
      <c r="J43" s="21">
        <f>IF(I43&lt;=0,0,RANK(I43,I$43:I$43,0))</f>
        <v>0</v>
      </c>
      <c r="K43" s="21">
        <f>+D43+F43+H43+J43</f>
        <v>2</v>
      </c>
      <c r="L43" s="47">
        <f>+C43+E43+G43+I43</f>
        <v>120.30000000000001</v>
      </c>
    </row>
    <row r="44" spans="1:12" x14ac:dyDescent="0.3">
      <c r="A44" s="56"/>
      <c r="B44" s="49"/>
      <c r="C44" s="48"/>
      <c r="D44" s="49"/>
      <c r="E44" s="48"/>
      <c r="F44" s="49"/>
      <c r="G44" s="48"/>
      <c r="H44" s="49"/>
      <c r="I44" s="48"/>
      <c r="J44" s="49"/>
      <c r="K44" s="49"/>
      <c r="L44" s="50"/>
    </row>
  </sheetData>
  <sortState xmlns:xlrd2="http://schemas.microsoft.com/office/spreadsheetml/2017/richdata2" ref="A21:M22">
    <sortCondition ref="B21:B22"/>
  </sortState>
  <mergeCells count="4">
    <mergeCell ref="B2:L2"/>
    <mergeCell ref="E3:F3"/>
    <mergeCell ref="G3:H3"/>
    <mergeCell ref="I3:J3"/>
  </mergeCells>
  <pageMargins left="0.7" right="0.7" top="0.75" bottom="0.75" header="0.3" footer="0.3"/>
  <pageSetup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A18"/>
  <sheetViews>
    <sheetView zoomScale="115" zoomScaleNormal="115" workbookViewId="0">
      <pane xSplit="1" ySplit="4" topLeftCell="B8" activePane="bottomRight" state="frozen"/>
      <selection pane="topRight" activeCell="B1" sqref="B1"/>
      <selection pane="bottomLeft" activeCell="A5" sqref="A5"/>
      <selection pane="bottomRight" sqref="A1:Z18"/>
    </sheetView>
  </sheetViews>
  <sheetFormatPr defaultRowHeight="14.4" x14ac:dyDescent="0.3"/>
  <cols>
    <col min="1" max="1" width="20.88671875" bestFit="1" customWidth="1"/>
    <col min="2" max="2" width="8.88671875" customWidth="1"/>
    <col min="3" max="3" width="13.88671875" customWidth="1"/>
    <col min="4" max="27" width="8.88671875" customWidth="1"/>
  </cols>
  <sheetData>
    <row r="1" spans="1:27" x14ac:dyDescent="0.3">
      <c r="A1" s="149" t="s">
        <v>170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7" ht="15" thickBot="1" x14ac:dyDescent="0.3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22" t="s">
        <v>43</v>
      </c>
    </row>
    <row r="3" spans="1:27" x14ac:dyDescent="0.3">
      <c r="A3" s="30"/>
      <c r="B3" s="1" t="s">
        <v>0</v>
      </c>
      <c r="C3" s="3"/>
      <c r="D3" s="2"/>
      <c r="E3" s="158" t="s">
        <v>33</v>
      </c>
      <c r="F3" s="159"/>
      <c r="G3" s="159"/>
      <c r="H3" s="159"/>
      <c r="I3" s="159"/>
      <c r="J3" s="159"/>
      <c r="K3" s="159"/>
      <c r="L3" s="160"/>
      <c r="M3" s="158" t="s">
        <v>2</v>
      </c>
      <c r="N3" s="159"/>
      <c r="O3" s="159"/>
      <c r="P3" s="159"/>
      <c r="Q3" s="159"/>
      <c r="R3" s="159"/>
      <c r="S3" s="160"/>
      <c r="T3" s="158" t="s">
        <v>21</v>
      </c>
      <c r="U3" s="159"/>
      <c r="V3" s="159"/>
      <c r="W3" s="159"/>
      <c r="X3" s="159"/>
      <c r="Y3" s="159"/>
      <c r="Z3" s="160"/>
    </row>
    <row r="4" spans="1:27" ht="40.799999999999997" thickBot="1" x14ac:dyDescent="0.35">
      <c r="A4" s="31"/>
      <c r="B4" s="75" t="s">
        <v>22</v>
      </c>
      <c r="C4" s="11" t="s">
        <v>35</v>
      </c>
      <c r="D4" s="8" t="s">
        <v>6</v>
      </c>
      <c r="E4" s="9" t="s">
        <v>7</v>
      </c>
      <c r="F4" s="11" t="s">
        <v>19</v>
      </c>
      <c r="G4" s="10" t="s">
        <v>8</v>
      </c>
      <c r="H4" s="11" t="s">
        <v>19</v>
      </c>
      <c r="I4" s="54" t="s">
        <v>36</v>
      </c>
      <c r="J4" s="54" t="s">
        <v>54</v>
      </c>
      <c r="K4" s="54" t="s">
        <v>22</v>
      </c>
      <c r="L4" s="12" t="s">
        <v>6</v>
      </c>
      <c r="M4" s="9" t="s">
        <v>7</v>
      </c>
      <c r="N4" s="11" t="s">
        <v>19</v>
      </c>
      <c r="O4" s="10" t="s">
        <v>8</v>
      </c>
      <c r="P4" s="11" t="s">
        <v>19</v>
      </c>
      <c r="Q4" s="54" t="s">
        <v>36</v>
      </c>
      <c r="R4" s="54" t="s">
        <v>22</v>
      </c>
      <c r="S4" s="12" t="s">
        <v>6</v>
      </c>
      <c r="T4" s="9" t="s">
        <v>7</v>
      </c>
      <c r="U4" s="11" t="s">
        <v>19</v>
      </c>
      <c r="V4" s="10" t="s">
        <v>8</v>
      </c>
      <c r="W4" s="11" t="s">
        <v>19</v>
      </c>
      <c r="X4" s="54" t="s">
        <v>36</v>
      </c>
      <c r="Y4" s="54" t="s">
        <v>22</v>
      </c>
      <c r="Z4" s="12" t="s">
        <v>6</v>
      </c>
    </row>
    <row r="5" spans="1:27" x14ac:dyDescent="0.3">
      <c r="A5" s="32" t="s">
        <v>123</v>
      </c>
      <c r="B5" s="14"/>
      <c r="C5" s="20"/>
      <c r="D5" s="15"/>
      <c r="E5" s="16"/>
      <c r="F5" s="18"/>
      <c r="G5" s="17"/>
      <c r="H5" s="17"/>
      <c r="I5" s="17"/>
      <c r="J5" s="17"/>
      <c r="K5" s="18"/>
      <c r="L5" s="19"/>
      <c r="M5" s="14"/>
      <c r="N5" s="20"/>
      <c r="O5" s="20"/>
      <c r="P5" s="20"/>
      <c r="Q5" s="17"/>
      <c r="R5" s="21"/>
      <c r="S5" s="22"/>
      <c r="T5" s="14"/>
      <c r="U5" s="20"/>
      <c r="V5" s="20"/>
      <c r="W5" s="20"/>
      <c r="X5" s="17"/>
      <c r="Y5" s="20"/>
      <c r="Z5" s="22"/>
    </row>
    <row r="6" spans="1:27" x14ac:dyDescent="0.3">
      <c r="A6" t="s">
        <v>125</v>
      </c>
      <c r="B6" s="86">
        <f>L6+S6+Z6</f>
        <v>118.1</v>
      </c>
      <c r="C6" s="77">
        <f>+I6+Q6+X6</f>
        <v>2</v>
      </c>
      <c r="D6" s="88">
        <f>IF(B6&gt;0,RANK(C6,C$6:C$7,1),0)</f>
        <v>1</v>
      </c>
      <c r="E6" s="86"/>
      <c r="F6" s="78">
        <f>IF(E6&gt;0,RANK(E6,E$6:$E7,0),0)</f>
        <v>0</v>
      </c>
      <c r="G6" s="118"/>
      <c r="H6" s="78">
        <f>IF(G6&gt;0,RANK(G6,$E$6:G7,0),0)</f>
        <v>0</v>
      </c>
      <c r="I6" s="78">
        <f>H6+F6</f>
        <v>0</v>
      </c>
      <c r="J6" s="78"/>
      <c r="K6" s="77">
        <f>G6+E6</f>
        <v>0</v>
      </c>
      <c r="L6" s="87">
        <f>VALUE(K6)</f>
        <v>0</v>
      </c>
      <c r="M6" s="86">
        <v>59.6</v>
      </c>
      <c r="N6" s="78">
        <f>IF(M6&gt;0,RANK(M6,M$6:M$7,0),0)</f>
        <v>1</v>
      </c>
      <c r="O6" s="118"/>
      <c r="P6" s="78">
        <f>IF(O6&gt;0,RANK(O6,$E$6:O7,0),0)</f>
        <v>0</v>
      </c>
      <c r="Q6" s="78">
        <f>P6+N6</f>
        <v>1</v>
      </c>
      <c r="R6" s="77">
        <f>O6+M6</f>
        <v>59.6</v>
      </c>
      <c r="S6" s="87">
        <f>VALUE(R6)</f>
        <v>59.6</v>
      </c>
      <c r="T6" s="101">
        <v>58.5</v>
      </c>
      <c r="U6" s="78">
        <f>IF(T6&gt;0,RANK(T6,T$6:T$7,0),0)</f>
        <v>1</v>
      </c>
      <c r="V6" s="118"/>
      <c r="W6" s="78">
        <f>IF(V6&gt;0,RANK(V6,$E$6:V7,0),0)</f>
        <v>0</v>
      </c>
      <c r="X6" s="78">
        <f>W6+U6</f>
        <v>1</v>
      </c>
      <c r="Y6" s="77">
        <f>V6+T6</f>
        <v>58.5</v>
      </c>
      <c r="Z6" s="87">
        <f>VALUE(Y6)</f>
        <v>58.5</v>
      </c>
    </row>
    <row r="7" spans="1:27" x14ac:dyDescent="0.3">
      <c r="A7" t="s">
        <v>124</v>
      </c>
      <c r="B7" s="86">
        <f>L7+S7+Z7</f>
        <v>105.3</v>
      </c>
      <c r="C7" s="77">
        <f>+I7+Q7+X7</f>
        <v>4</v>
      </c>
      <c r="D7" s="88">
        <f>IF(B7&gt;0,RANK(C7,C$6:C$7,1),0)</f>
        <v>2</v>
      </c>
      <c r="E7" s="86"/>
      <c r="F7" s="78">
        <f>IF(E7&gt;0,RANK(E7,E$6:$E8,0),0)</f>
        <v>0</v>
      </c>
      <c r="G7" s="118"/>
      <c r="H7" s="78">
        <f>IF(G7&gt;0,RANK(G7,$E$6:G8,0),0)</f>
        <v>0</v>
      </c>
      <c r="I7" s="78">
        <f>H7+F7</f>
        <v>0</v>
      </c>
      <c r="J7" s="78"/>
      <c r="K7" s="77">
        <f>G7+E7</f>
        <v>0</v>
      </c>
      <c r="L7" s="87">
        <f>VALUE(K7)</f>
        <v>0</v>
      </c>
      <c r="M7" s="86">
        <v>51</v>
      </c>
      <c r="N7" s="78">
        <f>IF(M7&gt;0,RANK(M7,M$6:M$7,0),0)</f>
        <v>2</v>
      </c>
      <c r="O7" s="118"/>
      <c r="P7" s="78">
        <f>IF(O7&gt;0,RANK(O7,$E$6:O8,0),0)</f>
        <v>0</v>
      </c>
      <c r="Q7" s="78">
        <f>P7+N7</f>
        <v>2</v>
      </c>
      <c r="R7" s="77">
        <f>O7+M7</f>
        <v>51</v>
      </c>
      <c r="S7" s="87">
        <f>VALUE(R7)</f>
        <v>51</v>
      </c>
      <c r="T7" s="101">
        <v>54.3</v>
      </c>
      <c r="U7" s="78">
        <f>IF(T7&gt;0,RANK(T7,T$6:T$7,0),0)</f>
        <v>2</v>
      </c>
      <c r="V7" s="118"/>
      <c r="W7" s="78">
        <f>IF(V7&gt;0,RANK(V7,$E$6:V8,0),0)</f>
        <v>0</v>
      </c>
      <c r="X7" s="78">
        <f>W7+U7</f>
        <v>2</v>
      </c>
      <c r="Y7" s="77">
        <f>V7+T7</f>
        <v>54.3</v>
      </c>
      <c r="Z7" s="87">
        <f>VALUE(Y7)</f>
        <v>54.3</v>
      </c>
    </row>
    <row r="8" spans="1:27" ht="15" thickBot="1" x14ac:dyDescent="0.35">
      <c r="A8" s="31"/>
      <c r="B8" s="23"/>
      <c r="C8" s="25"/>
      <c r="D8" s="24"/>
      <c r="E8" s="23"/>
      <c r="F8" s="26"/>
      <c r="G8" s="25"/>
      <c r="H8" s="25"/>
      <c r="I8" s="25"/>
      <c r="J8" s="25"/>
      <c r="K8" s="26"/>
      <c r="L8" s="27"/>
      <c r="M8" s="23"/>
      <c r="N8" s="25"/>
      <c r="O8" s="25"/>
      <c r="P8" s="25"/>
      <c r="Q8" s="25"/>
      <c r="R8" s="26"/>
      <c r="S8" s="27"/>
      <c r="T8" s="23"/>
      <c r="U8" s="25"/>
      <c r="V8" s="25"/>
      <c r="W8" s="25"/>
      <c r="X8" s="25"/>
      <c r="Y8" s="25"/>
      <c r="Z8" s="27"/>
    </row>
    <row r="9" spans="1:27" ht="0.6" customHeight="1" thickBot="1" x14ac:dyDescent="0.35">
      <c r="A9" s="31"/>
      <c r="B9" s="23"/>
      <c r="C9" s="25"/>
      <c r="D9" s="24"/>
      <c r="E9" s="23"/>
      <c r="F9" s="26"/>
      <c r="G9" s="25"/>
      <c r="H9" s="25"/>
      <c r="I9" s="25"/>
      <c r="J9" s="25"/>
      <c r="K9" s="26"/>
      <c r="L9" s="27"/>
      <c r="M9" s="23"/>
      <c r="N9" s="25"/>
      <c r="O9" s="25"/>
      <c r="P9" s="25"/>
      <c r="Q9" s="25"/>
      <c r="R9" s="26"/>
      <c r="S9" s="27"/>
      <c r="T9" s="23"/>
      <c r="U9" s="25"/>
      <c r="V9" s="25"/>
      <c r="W9" s="25"/>
      <c r="X9" s="25"/>
      <c r="Y9" s="25"/>
      <c r="Z9" s="27"/>
    </row>
    <row r="10" spans="1:27" x14ac:dyDescent="0.3">
      <c r="A10" s="32" t="s">
        <v>169</v>
      </c>
      <c r="B10" s="14"/>
      <c r="C10" s="20"/>
      <c r="D10" s="15"/>
      <c r="E10" s="16"/>
      <c r="F10" s="18"/>
      <c r="G10" s="17"/>
      <c r="H10" s="17"/>
      <c r="I10" s="17"/>
      <c r="J10" s="17"/>
      <c r="K10" s="18"/>
      <c r="L10" s="19"/>
      <c r="M10" s="14"/>
      <c r="N10" s="20"/>
      <c r="O10" s="20"/>
      <c r="P10" s="20"/>
      <c r="Q10" s="17"/>
      <c r="R10" s="21"/>
      <c r="S10" s="22"/>
      <c r="T10" s="14"/>
      <c r="U10" s="20"/>
      <c r="V10" s="20"/>
      <c r="W10" s="20"/>
      <c r="X10" s="17"/>
      <c r="Y10" s="20"/>
      <c r="Z10" s="22"/>
    </row>
    <row r="11" spans="1:27" x14ac:dyDescent="0.3">
      <c r="A11" s="125" t="s">
        <v>163</v>
      </c>
      <c r="B11" s="101">
        <f>L11+S11+Z11</f>
        <v>323</v>
      </c>
      <c r="C11" s="77">
        <f>+I11+Q11+X11</f>
        <v>4</v>
      </c>
      <c r="D11" s="88">
        <f>IF(C11&gt;0,RANK(C11,C$11:C$11,1),0)</f>
        <v>1</v>
      </c>
      <c r="E11" s="101">
        <v>83.4</v>
      </c>
      <c r="F11" s="141">
        <f>IF(E11&gt;0,RANK(E11,E$11:E$11,0),0)</f>
        <v>1</v>
      </c>
      <c r="G11" s="80">
        <v>84.2</v>
      </c>
      <c r="H11" s="78">
        <f>IF(G11&gt;0,RANK(G11,G$11:G$11,0),0)</f>
        <v>1</v>
      </c>
      <c r="I11" s="81">
        <f>H11+F11</f>
        <v>2</v>
      </c>
      <c r="J11" s="78">
        <f>IF(I11&lt;=0,0,RANK(I11,I$11:I$11,0))</f>
        <v>1</v>
      </c>
      <c r="K11" s="80">
        <f>G11+E11</f>
        <v>167.60000000000002</v>
      </c>
      <c r="L11" s="102">
        <f>VALUE(K11)</f>
        <v>167.60000000000002</v>
      </c>
      <c r="M11" s="101">
        <v>82.8</v>
      </c>
      <c r="N11" s="78">
        <f>IF(M11&gt;0,RANK(M11,M$11:M$11,0),0)</f>
        <v>1</v>
      </c>
      <c r="O11" s="119"/>
      <c r="P11" s="81">
        <f>IF(O11&gt;0,RANK(O11,O$11:O$11,0),0)</f>
        <v>0</v>
      </c>
      <c r="Q11" s="81">
        <f>P11+N11</f>
        <v>1</v>
      </c>
      <c r="R11" s="80">
        <f>O11+M11</f>
        <v>82.8</v>
      </c>
      <c r="S11" s="102">
        <f>VALUE(R11)</f>
        <v>82.8</v>
      </c>
      <c r="T11" s="101">
        <v>72.599999999999994</v>
      </c>
      <c r="U11" s="81">
        <f>IF(T11&gt;0,RANK(T11,T$11:T$11,0),0)</f>
        <v>1</v>
      </c>
      <c r="V11" s="119"/>
      <c r="W11" s="81">
        <f>IF(V11&gt;0,RANK(V11,V$11:V$11,0),0)</f>
        <v>0</v>
      </c>
      <c r="X11" s="81">
        <f>W11+U11</f>
        <v>1</v>
      </c>
      <c r="Y11" s="80">
        <f>V11+T11</f>
        <v>72.599999999999994</v>
      </c>
      <c r="Z11" s="102">
        <f>VALUE(Y11)</f>
        <v>72.599999999999994</v>
      </c>
    </row>
    <row r="12" spans="1:27" ht="15" thickBot="1" x14ac:dyDescent="0.35">
      <c r="A12" s="31"/>
      <c r="B12" s="23"/>
      <c r="C12" s="25"/>
      <c r="D12" s="24"/>
      <c r="E12" s="23"/>
      <c r="F12" s="26"/>
      <c r="G12" s="25"/>
      <c r="H12" s="25"/>
      <c r="I12" s="25"/>
      <c r="J12" s="25"/>
      <c r="K12" s="26"/>
      <c r="L12" s="27"/>
      <c r="M12" s="23"/>
      <c r="N12" s="25"/>
      <c r="O12" s="25"/>
      <c r="P12" s="25"/>
      <c r="Q12" s="25"/>
      <c r="R12" s="26"/>
      <c r="S12" s="27"/>
      <c r="T12" s="23"/>
      <c r="U12" s="25"/>
      <c r="V12" s="25"/>
      <c r="W12" s="25"/>
      <c r="X12" s="25"/>
      <c r="Y12" s="25"/>
      <c r="Z12" s="27"/>
    </row>
    <row r="13" spans="1:27" ht="21" customHeight="1" x14ac:dyDescent="0.3">
      <c r="A13" s="33" t="s">
        <v>59</v>
      </c>
      <c r="B13" s="14"/>
      <c r="C13" s="20"/>
      <c r="D13" s="15"/>
      <c r="E13" s="16"/>
      <c r="F13" s="18"/>
      <c r="G13" s="17"/>
      <c r="H13" s="17"/>
      <c r="I13" s="17"/>
      <c r="J13" s="17"/>
      <c r="K13" s="18"/>
      <c r="L13" s="19"/>
      <c r="M13" s="14"/>
      <c r="N13" s="20"/>
      <c r="O13" s="20"/>
      <c r="P13" s="20"/>
      <c r="Q13" s="17"/>
      <c r="R13" s="21"/>
      <c r="S13" s="22"/>
      <c r="T13" s="14"/>
      <c r="U13" s="20"/>
      <c r="V13" s="20"/>
      <c r="W13" s="20"/>
      <c r="X13" s="17"/>
      <c r="Y13" s="20"/>
      <c r="Z13" s="22"/>
    </row>
    <row r="14" spans="1:27" x14ac:dyDescent="0.3">
      <c r="A14" t="s">
        <v>126</v>
      </c>
      <c r="B14" s="86">
        <f>L14+S14+Z14</f>
        <v>313.7</v>
      </c>
      <c r="C14" s="77">
        <f>+J14+Q14+X14</f>
        <v>3</v>
      </c>
      <c r="D14" s="88">
        <f>IF(C14&gt;0,RANK(C14,C$14:C$14,1),0)</f>
        <v>1</v>
      </c>
      <c r="E14" s="170">
        <v>75</v>
      </c>
      <c r="F14" s="78">
        <f>IF(E14&gt;0,RANK(E14,E$14:E$14,0),0)</f>
        <v>1</v>
      </c>
      <c r="G14" s="77">
        <v>72.5</v>
      </c>
      <c r="H14" s="78">
        <f>IF(G14&gt;0,RANK(G14,G$14:G$14,0),0)</f>
        <v>1</v>
      </c>
      <c r="I14" s="78">
        <f>H14+F14</f>
        <v>2</v>
      </c>
      <c r="J14" s="78">
        <f>IF(I14&lt;=0,0,RANK(I14,I$14:I$14,1))</f>
        <v>1</v>
      </c>
      <c r="K14" s="77">
        <f>G14+E14</f>
        <v>147.5</v>
      </c>
      <c r="L14" s="88">
        <f>VALUE(K14)</f>
        <v>147.5</v>
      </c>
      <c r="M14" s="86">
        <v>77.7</v>
      </c>
      <c r="N14" s="78">
        <f>IF(M14&gt;0,RANK(M14,M$14:M$14,0),0)</f>
        <v>1</v>
      </c>
      <c r="O14" s="118"/>
      <c r="P14" s="78">
        <f>IF(O14&gt;0,RANK(O14,O$11:O$11,0),0)</f>
        <v>0</v>
      </c>
      <c r="Q14" s="78">
        <f>P14+N14</f>
        <v>1</v>
      </c>
      <c r="R14" s="77">
        <f>O14+M14</f>
        <v>77.7</v>
      </c>
      <c r="S14" s="87">
        <f>VALUE(R14)</f>
        <v>77.7</v>
      </c>
      <c r="T14" s="86">
        <v>88.5</v>
      </c>
      <c r="U14" s="78">
        <f>IF(T14&gt;0,RANK(T14,T$14:T$14,0),0)</f>
        <v>1</v>
      </c>
      <c r="V14" s="118"/>
      <c r="W14" s="78">
        <f>IF(V14&gt;0,RANK(V14,V$11:V$11,0),0)</f>
        <v>0</v>
      </c>
      <c r="X14" s="78">
        <f>W14+U14</f>
        <v>1</v>
      </c>
      <c r="Y14" s="77">
        <f>V14+T14</f>
        <v>88.5</v>
      </c>
      <c r="Z14" s="87">
        <f>VALUE(Y14)</f>
        <v>88.5</v>
      </c>
    </row>
    <row r="15" spans="1:27" ht="15" thickBot="1" x14ac:dyDescent="0.35">
      <c r="A15" s="31"/>
      <c r="B15" s="23"/>
      <c r="C15" s="25"/>
      <c r="D15" s="24"/>
      <c r="E15" s="23"/>
      <c r="F15" s="26"/>
      <c r="G15" s="25"/>
      <c r="H15" s="25"/>
      <c r="I15" s="25"/>
      <c r="J15" s="25"/>
      <c r="K15" s="26"/>
      <c r="L15" s="27"/>
      <c r="M15" s="23"/>
      <c r="N15" s="25"/>
      <c r="O15" s="25"/>
      <c r="P15" s="25"/>
      <c r="Q15" s="25"/>
      <c r="R15" s="26"/>
      <c r="S15" s="27"/>
      <c r="T15" s="23"/>
      <c r="U15" s="25"/>
      <c r="V15" s="25"/>
      <c r="W15" s="25"/>
      <c r="X15" s="25"/>
      <c r="Y15" s="25"/>
      <c r="Z15" s="27"/>
    </row>
    <row r="16" spans="1:27" ht="21" customHeight="1" x14ac:dyDescent="0.3">
      <c r="A16" s="33" t="s">
        <v>60</v>
      </c>
      <c r="B16" s="14"/>
      <c r="C16" s="20"/>
      <c r="D16" s="15"/>
      <c r="E16" s="16"/>
      <c r="F16" s="18"/>
      <c r="G16" s="17"/>
      <c r="H16" s="17"/>
      <c r="I16" s="17"/>
      <c r="J16" s="17"/>
      <c r="K16" s="18"/>
      <c r="L16" s="19"/>
      <c r="M16" s="14"/>
      <c r="N16" s="20"/>
      <c r="O16" s="20"/>
      <c r="P16" s="20"/>
      <c r="Q16" s="17"/>
      <c r="R16" s="21"/>
      <c r="S16" s="22"/>
      <c r="T16" s="14"/>
      <c r="U16" s="20"/>
      <c r="V16" s="20"/>
      <c r="W16" s="20"/>
      <c r="X16" s="17"/>
      <c r="Y16" s="20"/>
      <c r="Z16" s="22"/>
    </row>
    <row r="17" spans="1:26" x14ac:dyDescent="0.3">
      <c r="A17" t="s">
        <v>127</v>
      </c>
      <c r="B17" s="86">
        <f>L17+S17+Z17</f>
        <v>351.40000000000003</v>
      </c>
      <c r="C17" s="77">
        <f>+J17+Q17+X17</f>
        <v>3</v>
      </c>
      <c r="D17" s="88">
        <f>IF(C17&gt;0,RANK(C17,C$17:C$17,1),0)</f>
        <v>1</v>
      </c>
      <c r="E17" s="86">
        <v>86.9</v>
      </c>
      <c r="F17" s="78">
        <f>IF(E17&gt;0,RANK(E17,E$17:E$17,0),0)</f>
        <v>1</v>
      </c>
      <c r="G17" s="77">
        <v>88.8</v>
      </c>
      <c r="H17" s="78">
        <f>IF(G17&gt;0,RANK(G17,G$17:G$17,0),0)</f>
        <v>1</v>
      </c>
      <c r="I17" s="78">
        <f>H17+F17</f>
        <v>2</v>
      </c>
      <c r="J17" s="78">
        <f>IF(I17&lt;=0,0,RANK(I17,I$17:I$17,1))</f>
        <v>1</v>
      </c>
      <c r="K17" s="77">
        <f>G17+E17</f>
        <v>175.7</v>
      </c>
      <c r="L17" s="88">
        <f>VALUE(K17)</f>
        <v>175.7</v>
      </c>
      <c r="M17" s="86">
        <v>86.4</v>
      </c>
      <c r="N17" s="78">
        <f>IF(M17&gt;0,RANK(M17,M$17:M$17,0),0)</f>
        <v>1</v>
      </c>
      <c r="O17" s="118"/>
      <c r="P17" s="78">
        <f>IF(O17&gt;0,RANK(O17,O$17:O$17,0),0)</f>
        <v>0</v>
      </c>
      <c r="Q17" s="78">
        <f>P17+N17</f>
        <v>1</v>
      </c>
      <c r="R17" s="77">
        <f>O17+M17</f>
        <v>86.4</v>
      </c>
      <c r="S17" s="87">
        <f>VALUE(R17)</f>
        <v>86.4</v>
      </c>
      <c r="T17" s="86">
        <v>89.3</v>
      </c>
      <c r="U17" s="78">
        <f>IF(T17&gt;0,RANK(T17,T$17:T$17,0),0)</f>
        <v>1</v>
      </c>
      <c r="V17" s="118"/>
      <c r="W17" s="78">
        <f>IF(V17&gt;0,RANK(V17,V$17:V$17,0),0)</f>
        <v>0</v>
      </c>
      <c r="X17" s="78">
        <f>W17+U17</f>
        <v>1</v>
      </c>
      <c r="Y17" s="77">
        <f>V17+T17</f>
        <v>89.3</v>
      </c>
      <c r="Z17" s="87">
        <f>VALUE(Y17)</f>
        <v>89.3</v>
      </c>
    </row>
    <row r="18" spans="1:26" ht="15" thickBot="1" x14ac:dyDescent="0.35">
      <c r="A18" s="31"/>
      <c r="B18" s="23"/>
      <c r="C18" s="25"/>
      <c r="D18" s="24"/>
      <c r="E18" s="23"/>
      <c r="F18" s="26"/>
      <c r="G18" s="25"/>
      <c r="H18" s="25"/>
      <c r="I18" s="25"/>
      <c r="J18" s="25"/>
      <c r="K18" s="26"/>
      <c r="L18" s="27"/>
      <c r="M18" s="23"/>
      <c r="N18" s="25"/>
      <c r="O18" s="25"/>
      <c r="P18" s="25"/>
      <c r="Q18" s="25"/>
      <c r="R18" s="26"/>
      <c r="S18" s="27"/>
      <c r="T18" s="23"/>
      <c r="U18" s="25"/>
      <c r="V18" s="25"/>
      <c r="W18" s="25"/>
      <c r="X18" s="25"/>
      <c r="Y18" s="25"/>
      <c r="Z18" s="27"/>
    </row>
  </sheetData>
  <sortState xmlns:xlrd2="http://schemas.microsoft.com/office/spreadsheetml/2017/richdata2" ref="A6:AA7">
    <sortCondition ref="D6:D7"/>
  </sortState>
  <mergeCells count="4">
    <mergeCell ref="A1:Z2"/>
    <mergeCell ref="E3:L3"/>
    <mergeCell ref="M3:S3"/>
    <mergeCell ref="T3:Z3"/>
  </mergeCells>
  <pageMargins left="0.7" right="0.7" top="0.75" bottom="0.75" header="0.3" footer="0.3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7DF1-15AC-4518-A26B-489B19EAA315}">
  <dimension ref="A1:F8"/>
  <sheetViews>
    <sheetView zoomScale="102" workbookViewId="0">
      <selection activeCell="F11" sqref="F11"/>
    </sheetView>
  </sheetViews>
  <sheetFormatPr defaultRowHeight="14.4" x14ac:dyDescent="0.3"/>
  <cols>
    <col min="3" max="5" width="15" bestFit="1" customWidth="1"/>
    <col min="6" max="6" width="16" bestFit="1" customWidth="1"/>
  </cols>
  <sheetData>
    <row r="1" spans="1:6" x14ac:dyDescent="0.3">
      <c r="A1" t="s">
        <v>79</v>
      </c>
    </row>
    <row r="2" spans="1:6" x14ac:dyDescent="0.3">
      <c r="C2" t="s">
        <v>80</v>
      </c>
      <c r="D2" t="s">
        <v>51</v>
      </c>
      <c r="E2" t="s">
        <v>66</v>
      </c>
      <c r="F2" t="s">
        <v>97</v>
      </c>
    </row>
    <row r="3" spans="1:6" x14ac:dyDescent="0.3">
      <c r="B3" s="142" t="s">
        <v>81</v>
      </c>
      <c r="C3" t="s">
        <v>77</v>
      </c>
    </row>
    <row r="4" spans="1:6" x14ac:dyDescent="0.3">
      <c r="B4" t="s">
        <v>82</v>
      </c>
      <c r="C4" t="s">
        <v>76</v>
      </c>
      <c r="D4" t="s">
        <v>76</v>
      </c>
      <c r="E4" t="s">
        <v>76</v>
      </c>
    </row>
    <row r="5" spans="1:6" x14ac:dyDescent="0.3">
      <c r="B5" t="s">
        <v>81</v>
      </c>
      <c r="D5" t="s">
        <v>96</v>
      </c>
      <c r="F5" t="s">
        <v>96</v>
      </c>
    </row>
    <row r="6" spans="1:6" x14ac:dyDescent="0.3">
      <c r="B6" t="s">
        <v>82</v>
      </c>
      <c r="D6" t="s">
        <v>98</v>
      </c>
      <c r="F6" t="s">
        <v>98</v>
      </c>
    </row>
    <row r="7" spans="1:6" x14ac:dyDescent="0.3">
      <c r="B7" t="s">
        <v>82</v>
      </c>
      <c r="D7" t="s">
        <v>131</v>
      </c>
      <c r="E7" t="s">
        <v>131</v>
      </c>
    </row>
    <row r="8" spans="1:6" x14ac:dyDescent="0.3">
      <c r="B8" s="148">
        <v>45211</v>
      </c>
      <c r="C8" t="s">
        <v>163</v>
      </c>
      <c r="E8" t="s"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I57"/>
  <sheetViews>
    <sheetView view="pageBreakPreview" topLeftCell="A23" zoomScale="60" zoomScaleNormal="122" workbookViewId="0">
      <selection activeCell="N40" sqref="N40"/>
    </sheetView>
  </sheetViews>
  <sheetFormatPr defaultRowHeight="14.4" x14ac:dyDescent="0.3"/>
  <cols>
    <col min="1" max="1" width="19.44140625" style="63" bestFit="1" customWidth="1"/>
    <col min="5" max="6" width="0" hidden="1" customWidth="1"/>
    <col min="9" max="9" width="12.109375" bestFit="1" customWidth="1"/>
  </cols>
  <sheetData>
    <row r="1" spans="1:9" ht="15" thickBot="1" x14ac:dyDescent="0.35"/>
    <row r="2" spans="1:9" ht="30.6" thickBot="1" x14ac:dyDescent="0.55000000000000004">
      <c r="B2" s="151" t="s">
        <v>52</v>
      </c>
      <c r="C2" s="152"/>
      <c r="D2" s="152"/>
      <c r="E2" s="152"/>
      <c r="F2" s="152"/>
      <c r="G2" s="152"/>
      <c r="H2" s="153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110"/>
      <c r="B6" s="111"/>
      <c r="C6" s="112"/>
      <c r="D6" s="113"/>
      <c r="E6" s="112"/>
      <c r="F6" s="111"/>
      <c r="G6" s="111"/>
      <c r="H6" s="112"/>
    </row>
    <row r="7" spans="1:9" x14ac:dyDescent="0.3">
      <c r="A7" s="114" t="s">
        <v>24</v>
      </c>
      <c r="B7" s="115"/>
      <c r="C7" s="116"/>
      <c r="D7" s="117"/>
      <c r="E7" s="116"/>
      <c r="F7" s="106"/>
      <c r="G7" s="115"/>
      <c r="H7" s="116"/>
    </row>
    <row r="8" spans="1:9" ht="15" customHeight="1" x14ac:dyDescent="0.3">
      <c r="A8" t="s">
        <v>147</v>
      </c>
      <c r="B8" s="106">
        <f>IF(G8&lt;=0,0,RANK(G8,G$8:G$9,1))</f>
        <v>1</v>
      </c>
      <c r="C8" s="175">
        <v>60.9</v>
      </c>
      <c r="D8" s="108">
        <f>IF(C8&lt;=0,0,RANK(C8,C$8:C$9,0))</f>
        <v>1</v>
      </c>
      <c r="E8" s="109"/>
      <c r="F8" s="108">
        <f>IF(E8&lt;=0,0,RANK(E8,E$8:E$8,0))</f>
        <v>0</v>
      </c>
      <c r="G8" s="106">
        <f>+D8+F8</f>
        <v>1</v>
      </c>
      <c r="H8" s="107">
        <f>+C8+E8</f>
        <v>60.9</v>
      </c>
    </row>
    <row r="9" spans="1:9" ht="15" customHeight="1" x14ac:dyDescent="0.3">
      <c r="A9" t="s">
        <v>110</v>
      </c>
      <c r="B9" s="106">
        <f>IF(G9&lt;=0,0,RANK(G9,G$8:G$9,1))</f>
        <v>2</v>
      </c>
      <c r="C9" s="107">
        <v>54.9</v>
      </c>
      <c r="D9" s="108">
        <f>IF(C9&lt;=0,0,RANK(C9,C$8:C$9,0))</f>
        <v>2</v>
      </c>
      <c r="E9" s="109"/>
      <c r="F9" s="108">
        <f>IF(E9&lt;=0,0,RANK(E9,E$8:E$8,0))</f>
        <v>0</v>
      </c>
      <c r="G9" s="106">
        <f>+D9+F9</f>
        <v>2</v>
      </c>
      <c r="H9" s="107">
        <f>+C9+E9</f>
        <v>54.9</v>
      </c>
    </row>
    <row r="10" spans="1:9" x14ac:dyDescent="0.3">
      <c r="A10" s="110"/>
      <c r="B10" s="111"/>
      <c r="C10" s="112"/>
      <c r="D10" s="113"/>
      <c r="E10" s="112"/>
      <c r="F10" s="111"/>
      <c r="G10" s="111"/>
      <c r="H10" s="112"/>
    </row>
    <row r="11" spans="1:9" x14ac:dyDescent="0.3">
      <c r="A11" s="114" t="s">
        <v>28</v>
      </c>
      <c r="B11" s="115"/>
      <c r="C11" s="116"/>
      <c r="D11" s="117"/>
      <c r="E11" s="116"/>
      <c r="F11" s="106"/>
      <c r="G11" s="115"/>
      <c r="H11" s="116"/>
    </row>
    <row r="12" spans="1:9" x14ac:dyDescent="0.3">
      <c r="A12" t="s">
        <v>114</v>
      </c>
      <c r="B12" s="106">
        <f>IF(G12&lt;=0,0,RANK(G12,G$12:G$14,1))</f>
        <v>1</v>
      </c>
      <c r="C12" s="175">
        <v>64</v>
      </c>
      <c r="D12" s="108">
        <f>IF(C12&lt;=0,0,RANK(C12,C$12:C$14,0))</f>
        <v>1</v>
      </c>
      <c r="E12" s="109"/>
      <c r="F12" s="108">
        <f>IF(E12&lt;=0,0,RANK(E12,#REF!,0))</f>
        <v>0</v>
      </c>
      <c r="G12" s="106">
        <f>+D12+F12</f>
        <v>1</v>
      </c>
      <c r="H12" s="107">
        <f>+C12+E12</f>
        <v>64</v>
      </c>
    </row>
    <row r="13" spans="1:9" x14ac:dyDescent="0.3">
      <c r="A13" t="s">
        <v>125</v>
      </c>
      <c r="B13" s="106">
        <f>IF(G13&lt;=0,0,RANK(G13,G$12:G$14,1))</f>
        <v>2</v>
      </c>
      <c r="C13" s="107">
        <v>63.2</v>
      </c>
      <c r="D13" s="108">
        <f>IF(C13&lt;=0,0,RANK(C13,C$12:C$14,0))</f>
        <v>2</v>
      </c>
      <c r="E13" s="109"/>
      <c r="F13" s="108">
        <f>IF(E13&lt;=0,0,RANK(E13,#REF!,0))</f>
        <v>0</v>
      </c>
      <c r="G13" s="106">
        <f>+D13+F13</f>
        <v>2</v>
      </c>
      <c r="H13" s="107">
        <f>+C13+E13</f>
        <v>63.2</v>
      </c>
    </row>
    <row r="14" spans="1:9" x14ac:dyDescent="0.3">
      <c r="A14" t="s">
        <v>124</v>
      </c>
      <c r="B14" s="106">
        <f>IF(G14&lt;=0,0,RANK(G14,G$12:G$14,1))</f>
        <v>3</v>
      </c>
      <c r="C14" s="107">
        <v>54</v>
      </c>
      <c r="D14" s="108">
        <f>IF(C14&lt;=0,0,RANK(C14,C$12:C$14,0))</f>
        <v>3</v>
      </c>
      <c r="E14" s="109"/>
      <c r="F14" s="108">
        <f>IF(E14&lt;=0,0,RANK(E14,#REF!,0))</f>
        <v>0</v>
      </c>
      <c r="G14" s="106">
        <f>+D14+F14</f>
        <v>3</v>
      </c>
      <c r="H14" s="107">
        <f>+C14+E14</f>
        <v>54</v>
      </c>
    </row>
    <row r="15" spans="1:9" x14ac:dyDescent="0.3">
      <c r="A15" s="110"/>
      <c r="B15" s="111"/>
      <c r="C15" s="112"/>
      <c r="D15" s="113"/>
      <c r="E15" s="112"/>
      <c r="F15" s="111"/>
      <c r="G15" s="111"/>
      <c r="H15" s="112"/>
    </row>
    <row r="16" spans="1:9" x14ac:dyDescent="0.3">
      <c r="A16" s="114" t="s">
        <v>12</v>
      </c>
      <c r="B16" s="115"/>
      <c r="C16" s="116"/>
      <c r="D16" s="117"/>
      <c r="E16" s="116"/>
      <c r="F16" s="106"/>
      <c r="G16" s="115"/>
      <c r="H16" s="116"/>
    </row>
    <row r="17" spans="1:9" x14ac:dyDescent="0.3">
      <c r="A17" t="s">
        <v>148</v>
      </c>
      <c r="B17" s="106">
        <f>IF(G17&lt;=0,0,RANK(G17,G$17:G$17,1))</f>
        <v>1</v>
      </c>
      <c r="C17" s="175">
        <v>62.5</v>
      </c>
      <c r="D17" s="108">
        <f>IF(C17&lt;=0,0,RANK(C17,C$17:C$17,0))</f>
        <v>1</v>
      </c>
      <c r="E17" s="109"/>
      <c r="F17" s="108">
        <f>IF(E17&lt;=0,0,RANK(E17,E$17:E$17,0))</f>
        <v>0</v>
      </c>
      <c r="G17" s="106">
        <f>+D17+F17</f>
        <v>1</v>
      </c>
      <c r="H17" s="107">
        <f>+C17+E17</f>
        <v>62.5</v>
      </c>
      <c r="I17" s="58"/>
    </row>
    <row r="18" spans="1:9" x14ac:dyDescent="0.3">
      <c r="A18" s="110"/>
      <c r="B18" s="111"/>
      <c r="C18" s="112"/>
      <c r="D18" s="113"/>
      <c r="E18" s="112"/>
      <c r="F18" s="111"/>
      <c r="G18" s="111"/>
      <c r="H18" s="112"/>
    </row>
    <row r="19" spans="1:9" x14ac:dyDescent="0.3">
      <c r="A19" s="114" t="s">
        <v>25</v>
      </c>
      <c r="B19" s="115"/>
      <c r="C19" s="116"/>
      <c r="D19" s="117"/>
      <c r="E19" s="116"/>
      <c r="F19" s="106"/>
      <c r="G19" s="115"/>
      <c r="H19" s="116"/>
    </row>
    <row r="20" spans="1:9" x14ac:dyDescent="0.3">
      <c r="A20" t="s">
        <v>107</v>
      </c>
      <c r="B20" s="106">
        <f>IF(G20&lt;=0,0,RANK(G20,G$20:G$22,1))</f>
        <v>1</v>
      </c>
      <c r="C20" s="175">
        <v>67.8</v>
      </c>
      <c r="D20" s="108">
        <f>IF(C20&lt;=0,0,RANK(C20,C$20:C$22,0))</f>
        <v>1</v>
      </c>
      <c r="E20" s="109"/>
      <c r="F20" s="108">
        <f>IF(E20&lt;=0,0,RANK(E20,E$20:E$22,0))</f>
        <v>0</v>
      </c>
      <c r="G20" s="106">
        <f>+D20+F20</f>
        <v>1</v>
      </c>
      <c r="H20" s="107">
        <f>+C20+E20</f>
        <v>67.8</v>
      </c>
    </row>
    <row r="21" spans="1:9" x14ac:dyDescent="0.3">
      <c r="A21" t="s">
        <v>108</v>
      </c>
      <c r="B21" s="106">
        <f>IF(G21&lt;=0,0,RANK(G21,G$20:G$22,1))</f>
        <v>2</v>
      </c>
      <c r="C21" s="107">
        <v>67</v>
      </c>
      <c r="D21" s="108">
        <f>IF(C21&lt;=0,0,RANK(C21,C$20:C$22,0))</f>
        <v>2</v>
      </c>
      <c r="E21" s="109"/>
      <c r="F21" s="108">
        <f>IF(E21&lt;=0,0,RANK(E21,E$20:E$22,0))</f>
        <v>0</v>
      </c>
      <c r="G21" s="106">
        <f>+D21+F21</f>
        <v>2</v>
      </c>
      <c r="H21" s="107">
        <f>+C21+E21</f>
        <v>67</v>
      </c>
    </row>
    <row r="22" spans="1:9" x14ac:dyDescent="0.3">
      <c r="A22" t="s">
        <v>109</v>
      </c>
      <c r="B22" s="106">
        <f>IF(G22&lt;=0,0,RANK(G22,G$20:G$22,1))</f>
        <v>3</v>
      </c>
      <c r="C22" s="107">
        <v>64.400000000000006</v>
      </c>
      <c r="D22" s="108">
        <f>IF(C22&lt;=0,0,RANK(C22,C$20:C$22,0))</f>
        <v>3</v>
      </c>
      <c r="E22" s="109"/>
      <c r="F22" s="108">
        <f>IF(E22&lt;=0,0,RANK(E22,E$20:E$22,0))</f>
        <v>0</v>
      </c>
      <c r="G22" s="106">
        <f>+D22+F22</f>
        <v>3</v>
      </c>
      <c r="H22" s="107">
        <f>+C22+E22</f>
        <v>64.400000000000006</v>
      </c>
    </row>
    <row r="23" spans="1:9" x14ac:dyDescent="0.3">
      <c r="A23" s="110"/>
      <c r="B23" s="111"/>
      <c r="C23" s="112" t="s">
        <v>171</v>
      </c>
      <c r="D23" s="113"/>
      <c r="E23" s="112"/>
      <c r="F23" s="111"/>
      <c r="G23" s="111"/>
      <c r="H23" s="112"/>
    </row>
    <row r="24" spans="1:9" x14ac:dyDescent="0.3">
      <c r="A24" s="114" t="s">
        <v>34</v>
      </c>
      <c r="B24" s="115"/>
      <c r="C24" s="116"/>
      <c r="D24" s="117"/>
      <c r="E24" s="116"/>
      <c r="F24" s="106"/>
      <c r="G24" s="115"/>
      <c r="H24" s="116"/>
    </row>
    <row r="25" spans="1:9" x14ac:dyDescent="0.3">
      <c r="A25" t="s">
        <v>116</v>
      </c>
      <c r="B25" s="106">
        <f>IF(G25&lt;=0,0,RANK(G25,G$25:G$25,1))</f>
        <v>1</v>
      </c>
      <c r="C25" s="175">
        <v>73.400000000000006</v>
      </c>
      <c r="D25" s="108">
        <f>IF(C25&lt;=0,0,RANK(C25,C$25:C$25,0))</f>
        <v>1</v>
      </c>
      <c r="E25" s="109"/>
      <c r="F25" s="108">
        <f>IF(E25&lt;=0,0,RANK(E25,#REF!,0))</f>
        <v>0</v>
      </c>
      <c r="G25" s="106">
        <f>+D25+F25</f>
        <v>1</v>
      </c>
      <c r="H25" s="107">
        <f>+C25+E25</f>
        <v>73.400000000000006</v>
      </c>
      <c r="I25" s="58"/>
    </row>
    <row r="26" spans="1:9" x14ac:dyDescent="0.3">
      <c r="A26" s="110"/>
      <c r="B26" s="111"/>
      <c r="C26" s="112"/>
      <c r="D26" s="113"/>
      <c r="E26" s="112"/>
      <c r="F26" s="111"/>
      <c r="G26" s="111"/>
      <c r="H26" s="112"/>
    </row>
    <row r="27" spans="1:9" x14ac:dyDescent="0.3">
      <c r="A27" s="114" t="s">
        <v>13</v>
      </c>
      <c r="B27" s="115"/>
      <c r="C27" s="116"/>
      <c r="D27" s="117"/>
      <c r="E27" s="116"/>
      <c r="F27" s="106"/>
      <c r="G27" s="115"/>
      <c r="H27" s="116"/>
    </row>
    <row r="28" spans="1:9" x14ac:dyDescent="0.3">
      <c r="A28" s="147" t="s">
        <v>163</v>
      </c>
      <c r="B28" s="106">
        <f>IF(G28&lt;=0,0,RANK(G28,G$28:G$28,1))</f>
        <v>1</v>
      </c>
      <c r="C28" s="107">
        <v>70.2</v>
      </c>
      <c r="D28" s="108">
        <f>IF(C28&lt;=0,0,RANK(C28,C$28:C$28,0))</f>
        <v>1</v>
      </c>
      <c r="E28" s="109"/>
      <c r="F28" s="108">
        <f>IF(E28&lt;=0,0,RANK(E28,E$28,0))</f>
        <v>0</v>
      </c>
      <c r="G28" s="106">
        <f>+D28+F28</f>
        <v>1</v>
      </c>
      <c r="H28" s="107">
        <f>+C28+E28</f>
        <v>70.2</v>
      </c>
    </row>
    <row r="29" spans="1:9" x14ac:dyDescent="0.3">
      <c r="A29" s="110"/>
      <c r="B29" s="111"/>
      <c r="C29" s="112"/>
      <c r="D29" s="113"/>
      <c r="E29" s="112"/>
      <c r="F29" s="111"/>
      <c r="G29" s="111"/>
      <c r="H29" s="112"/>
    </row>
    <row r="30" spans="1:9" x14ac:dyDescent="0.3">
      <c r="A30" s="114" t="s">
        <v>14</v>
      </c>
      <c r="B30" s="115"/>
      <c r="C30" s="116"/>
      <c r="D30" s="117"/>
      <c r="E30" s="116"/>
      <c r="F30" s="106"/>
      <c r="G30" s="115"/>
      <c r="H30" s="116"/>
    </row>
    <row r="31" spans="1:9" x14ac:dyDescent="0.3">
      <c r="A31" t="s">
        <v>113</v>
      </c>
      <c r="B31" s="106">
        <f>IF(G31&lt;=0,0,RANK(G31,G$31:G$32,1))</f>
        <v>1</v>
      </c>
      <c r="C31" s="175">
        <v>74.2</v>
      </c>
      <c r="D31" s="108">
        <f>IF(C31&lt;=0,0,RANK(C31,C$31:C$32,0))</f>
        <v>1</v>
      </c>
      <c r="E31" s="109"/>
      <c r="F31" s="108">
        <f>IF(E31&lt;=0,0,RANK(E31,E$31:E$31,0))</f>
        <v>0</v>
      </c>
      <c r="G31" s="106">
        <f>+D31+F31</f>
        <v>1</v>
      </c>
      <c r="H31" s="107">
        <f>+C31+E31</f>
        <v>74.2</v>
      </c>
    </row>
    <row r="32" spans="1:9" x14ac:dyDescent="0.3">
      <c r="A32" t="s">
        <v>134</v>
      </c>
      <c r="B32" s="106">
        <f>IF(G32&lt;=0,0,RANK(G32,G$31:G$32,1))</f>
        <v>2</v>
      </c>
      <c r="C32" s="107">
        <v>66.7</v>
      </c>
      <c r="D32" s="108">
        <f>IF(C32&lt;=0,0,RANK(C32,C$31:C$32,0))</f>
        <v>2</v>
      </c>
      <c r="E32" s="109"/>
      <c r="F32" s="108">
        <f>IF(E32&lt;=0,0,RANK(E32,E$31:E$31,0))</f>
        <v>0</v>
      </c>
      <c r="G32" s="106">
        <f>+D32+F32</f>
        <v>2</v>
      </c>
      <c r="H32" s="107">
        <f>+C32+E32</f>
        <v>66.7</v>
      </c>
    </row>
    <row r="33" spans="1:9" x14ac:dyDescent="0.3">
      <c r="A33" s="110"/>
      <c r="B33" s="111"/>
      <c r="C33" s="112"/>
      <c r="D33" s="113"/>
      <c r="E33" s="112"/>
      <c r="F33" s="111"/>
      <c r="G33" s="111"/>
      <c r="H33" s="112"/>
    </row>
    <row r="34" spans="1:9" ht="19.2" customHeight="1" x14ac:dyDescent="0.3">
      <c r="A34" s="114" t="s">
        <v>27</v>
      </c>
      <c r="B34" s="115"/>
      <c r="C34" s="116"/>
      <c r="D34" s="117"/>
      <c r="E34" s="116"/>
      <c r="F34" s="106"/>
      <c r="G34" s="115"/>
      <c r="H34" s="116"/>
    </row>
    <row r="35" spans="1:9" x14ac:dyDescent="0.3">
      <c r="A35" t="s">
        <v>126</v>
      </c>
      <c r="B35" s="106">
        <f>IF(G35&lt;=0,0,RANK(G35,G$35:G$41,1))</f>
        <v>1</v>
      </c>
      <c r="C35" s="107">
        <v>78.2</v>
      </c>
      <c r="D35" s="108">
        <f>IF(C35&lt;=0,0,RANK(C35,C$35:C$41,0))</f>
        <v>1</v>
      </c>
      <c r="E35" s="109"/>
      <c r="F35" s="108">
        <f>IF(E35&lt;=0,0,RANK(E35,E$31:E$31,0))</f>
        <v>0</v>
      </c>
      <c r="G35" s="106">
        <f>+D35+F35</f>
        <v>1</v>
      </c>
      <c r="H35" s="107">
        <f>+C35+E35</f>
        <v>78.2</v>
      </c>
    </row>
    <row r="36" spans="1:9" x14ac:dyDescent="0.3">
      <c r="A36" t="s">
        <v>117</v>
      </c>
      <c r="B36" s="106">
        <f>IF(G36&lt;=0,0,RANK(G36,G$35:G$41,1))</f>
        <v>2</v>
      </c>
      <c r="C36" s="107">
        <v>75.8</v>
      </c>
      <c r="D36" s="108">
        <f>IF(C36&lt;=0,0,RANK(C36,C$35:C$41,0))</f>
        <v>2</v>
      </c>
      <c r="E36" s="109"/>
      <c r="F36" s="108">
        <f>IF(E36&lt;=0,0,RANK(E36,E$31:E$31,0))</f>
        <v>0</v>
      </c>
      <c r="G36" s="106">
        <f>+D36+F36</f>
        <v>2</v>
      </c>
      <c r="H36" s="107">
        <f>+C36+E36</f>
        <v>75.8</v>
      </c>
    </row>
    <row r="37" spans="1:9" x14ac:dyDescent="0.3">
      <c r="A37" t="s">
        <v>132</v>
      </c>
      <c r="B37" s="106">
        <f>IF(G37&lt;=0,0,RANK(G37,G$35:G$41,1))</f>
        <v>3</v>
      </c>
      <c r="C37" s="107">
        <v>75.2</v>
      </c>
      <c r="D37" s="108">
        <f>IF(C37&lt;=0,0,RANK(C37,C$35:C$41,0))</f>
        <v>3</v>
      </c>
      <c r="E37" s="109"/>
      <c r="F37" s="108">
        <f>IF(E37&lt;=0,0,RANK(E37,E$31:E$31,0))</f>
        <v>0</v>
      </c>
      <c r="G37" s="106">
        <f>+D37+F37</f>
        <v>3</v>
      </c>
      <c r="H37" s="107">
        <f>+C37+E37</f>
        <v>75.2</v>
      </c>
    </row>
    <row r="38" spans="1:9" x14ac:dyDescent="0.3">
      <c r="A38" t="s">
        <v>120</v>
      </c>
      <c r="B38" s="106">
        <f>IF(G38&lt;=0,0,RANK(G38,G$35:G$41,1))</f>
        <v>4</v>
      </c>
      <c r="C38" s="107">
        <v>73.3</v>
      </c>
      <c r="D38" s="108">
        <f>IF(C38&lt;=0,0,RANK(C38,C$35:C$41,0))</f>
        <v>4</v>
      </c>
      <c r="E38" s="109"/>
      <c r="F38" s="108">
        <f>IF(E38&lt;=0,0,RANK(E38,E$31:E$31,0))</f>
        <v>0</v>
      </c>
      <c r="G38" s="106">
        <f>+D38+F38</f>
        <v>4</v>
      </c>
      <c r="H38" s="107">
        <f>+C38+E38</f>
        <v>73.3</v>
      </c>
    </row>
    <row r="39" spans="1:9" x14ac:dyDescent="0.3">
      <c r="A39" t="s">
        <v>133</v>
      </c>
      <c r="B39" s="106">
        <f>IF(G39&lt;=0,0,RANK(G39,G$35:G$41,1))</f>
        <v>5</v>
      </c>
      <c r="C39" s="107">
        <v>72.7</v>
      </c>
      <c r="D39" s="108">
        <f>IF(C39&lt;=0,0,RANK(C39,C$35:C$41,0))</f>
        <v>5</v>
      </c>
      <c r="E39" s="109"/>
      <c r="F39" s="108">
        <f>IF(E39&lt;=0,0,RANK(E39,E$31:E$31,0))</f>
        <v>0</v>
      </c>
      <c r="G39" s="106">
        <f>+D39+F39</f>
        <v>5</v>
      </c>
      <c r="H39" s="107">
        <f>+C39+E39</f>
        <v>72.7</v>
      </c>
    </row>
    <row r="40" spans="1:9" x14ac:dyDescent="0.3">
      <c r="A40" t="s">
        <v>131</v>
      </c>
      <c r="B40" s="106">
        <f>IF(G40&lt;=0,0,RANK(G40,G$35:G$41,1))</f>
        <v>6</v>
      </c>
      <c r="C40" s="107">
        <v>72.400000000000006</v>
      </c>
      <c r="D40" s="108">
        <f>IF(C40&lt;=0,0,RANK(C40,C$35:C$41,0))</f>
        <v>6</v>
      </c>
      <c r="E40" s="109"/>
      <c r="F40" s="108">
        <f>IF(E40&lt;=0,0,RANK(E40,E$31:E$31,0))</f>
        <v>0</v>
      </c>
      <c r="G40" s="106">
        <f>+D40+F40</f>
        <v>6</v>
      </c>
      <c r="H40" s="107">
        <f>+C40+E40</f>
        <v>72.400000000000006</v>
      </c>
    </row>
    <row r="41" spans="1:9" x14ac:dyDescent="0.3">
      <c r="A41" t="s">
        <v>115</v>
      </c>
      <c r="B41" s="106">
        <f>IF(G41&lt;=0,0,RANK(G41,G$35:G$41,1))</f>
        <v>7</v>
      </c>
      <c r="C41" s="107">
        <v>72.3</v>
      </c>
      <c r="D41" s="108">
        <f>IF(C41&lt;=0,0,RANK(C41,C$35:C$41,0))</f>
        <v>7</v>
      </c>
      <c r="E41" s="109"/>
      <c r="F41" s="108">
        <f>IF(E41&lt;=0,0,RANK(E41,E$31:E$31,0))</f>
        <v>0</v>
      </c>
      <c r="G41" s="106">
        <f>+D41+F41</f>
        <v>7</v>
      </c>
      <c r="H41" s="107">
        <f>+C41+E41</f>
        <v>72.3</v>
      </c>
    </row>
    <row r="42" spans="1:9" x14ac:dyDescent="0.3">
      <c r="A42" s="110"/>
      <c r="B42" s="111"/>
      <c r="C42" s="112"/>
      <c r="D42" s="113"/>
      <c r="E42" s="112"/>
      <c r="F42" s="111"/>
      <c r="G42" s="111"/>
      <c r="H42" s="112"/>
    </row>
    <row r="43" spans="1:9" x14ac:dyDescent="0.3">
      <c r="A43" s="114" t="s">
        <v>162</v>
      </c>
      <c r="B43" s="115"/>
      <c r="C43" s="116"/>
      <c r="D43" s="117"/>
      <c r="E43" s="116"/>
      <c r="F43" s="106"/>
      <c r="G43" s="115"/>
      <c r="H43" s="116"/>
    </row>
    <row r="44" spans="1:9" x14ac:dyDescent="0.3">
      <c r="A44" t="s">
        <v>163</v>
      </c>
      <c r="B44" s="106">
        <f>IF(G44&lt;=0,0,RANK(G44,G$44,1))</f>
        <v>1</v>
      </c>
      <c r="C44" s="107">
        <v>72.599999999999994</v>
      </c>
      <c r="D44" s="108">
        <f>IF(C44&lt;=0,0,RANK(C44,C$44,0))</f>
        <v>1</v>
      </c>
      <c r="E44" s="109"/>
      <c r="F44" s="108">
        <f>IF(E44&lt;=0,0,RANK(E44,E$47:E$49,0))</f>
        <v>0</v>
      </c>
      <c r="G44" s="106">
        <f>+D44+F44</f>
        <v>1</v>
      </c>
      <c r="H44" s="107">
        <f>+C44+E44</f>
        <v>72.599999999999994</v>
      </c>
      <c r="I44" s="58"/>
    </row>
    <row r="45" spans="1:9" x14ac:dyDescent="0.3">
      <c r="A45" s="110"/>
      <c r="B45" s="111"/>
      <c r="C45" s="112"/>
      <c r="D45" s="113"/>
      <c r="E45" s="112"/>
      <c r="F45" s="111"/>
      <c r="G45" s="111"/>
      <c r="H45" s="112"/>
    </row>
    <row r="46" spans="1:9" x14ac:dyDescent="0.3">
      <c r="A46" s="114" t="s">
        <v>16</v>
      </c>
      <c r="B46" s="115"/>
      <c r="C46" s="116"/>
      <c r="D46" s="117"/>
      <c r="E46" s="116"/>
      <c r="F46" s="106"/>
      <c r="G46" s="115"/>
      <c r="H46" s="116"/>
    </row>
    <row r="47" spans="1:9" x14ac:dyDescent="0.3">
      <c r="A47" t="s">
        <v>119</v>
      </c>
      <c r="B47" s="106">
        <f>IF(G47&lt;=0,0,RANK(G47,G$47:G$49,1))</f>
        <v>1</v>
      </c>
      <c r="C47" s="107">
        <v>83</v>
      </c>
      <c r="D47" s="108">
        <f>IF(C47&lt;=0,0,RANK(C47,C$47:C$49,0))</f>
        <v>1</v>
      </c>
      <c r="E47" s="109"/>
      <c r="F47" s="108">
        <f>IF(E47&lt;=0,0,RANK(E47,E$47:E$49,0))</f>
        <v>0</v>
      </c>
      <c r="G47" s="106">
        <f>+D47+F47</f>
        <v>1</v>
      </c>
      <c r="H47" s="107">
        <f>+C47+E47</f>
        <v>83</v>
      </c>
      <c r="I47" s="58"/>
    </row>
    <row r="48" spans="1:9" x14ac:dyDescent="0.3">
      <c r="A48" t="s">
        <v>118</v>
      </c>
      <c r="B48" s="106">
        <f t="shared" ref="B48:B49" si="0">IF(G48&lt;=0,0,RANK(G48,G$47:G$49,1))</f>
        <v>2</v>
      </c>
      <c r="C48" s="107">
        <v>79.7</v>
      </c>
      <c r="D48" s="108">
        <f t="shared" ref="D48:D49" si="1">IF(C48&lt;=0,0,RANK(C48,C$47:C$49,0))</f>
        <v>2</v>
      </c>
      <c r="E48" s="109"/>
      <c r="F48" s="108">
        <f t="shared" ref="F48:F49" si="2">IF(E48&lt;=0,0,RANK(E48,E$47:E$49,0))</f>
        <v>0</v>
      </c>
      <c r="G48" s="106">
        <f t="shared" ref="G48:G49" si="3">+D48+F48</f>
        <v>2</v>
      </c>
      <c r="H48" s="107">
        <f t="shared" ref="H48:H49" si="4">+C48+E48</f>
        <v>79.7</v>
      </c>
      <c r="I48" s="58"/>
    </row>
    <row r="49" spans="1:9" x14ac:dyDescent="0.3">
      <c r="A49" t="s">
        <v>136</v>
      </c>
      <c r="B49" s="106">
        <f t="shared" si="0"/>
        <v>3</v>
      </c>
      <c r="C49" s="107">
        <v>78.7</v>
      </c>
      <c r="D49" s="108">
        <f t="shared" si="1"/>
        <v>3</v>
      </c>
      <c r="E49" s="109"/>
      <c r="F49" s="108">
        <f t="shared" si="2"/>
        <v>0</v>
      </c>
      <c r="G49" s="106">
        <f t="shared" si="3"/>
        <v>3</v>
      </c>
      <c r="H49" s="107">
        <f t="shared" si="4"/>
        <v>78.7</v>
      </c>
      <c r="I49" s="58"/>
    </row>
    <row r="50" spans="1:9" x14ac:dyDescent="0.3">
      <c r="A50" s="110"/>
      <c r="B50" s="111"/>
      <c r="C50" s="112"/>
      <c r="D50" s="113"/>
      <c r="E50" s="109"/>
      <c r="F50" s="111"/>
      <c r="G50" s="111"/>
      <c r="H50" s="112"/>
    </row>
    <row r="51" spans="1:9" x14ac:dyDescent="0.3">
      <c r="A51" s="114" t="s">
        <v>15</v>
      </c>
      <c r="B51" s="115"/>
      <c r="C51" s="116"/>
      <c r="D51" s="117"/>
      <c r="E51" s="116"/>
      <c r="F51" s="106"/>
      <c r="G51" s="115"/>
      <c r="H51" s="116"/>
    </row>
    <row r="52" spans="1:9" x14ac:dyDescent="0.3">
      <c r="A52" t="s">
        <v>127</v>
      </c>
      <c r="B52" s="106">
        <f>IF(G52&lt;=0,0,RANK(G52,G$52:G$56,1))</f>
        <v>1</v>
      </c>
      <c r="C52" s="107">
        <v>90</v>
      </c>
      <c r="D52" s="108">
        <f>IF(C52&lt;=0,0,RANK(C52,C$52:C$56,0))</f>
        <v>1</v>
      </c>
      <c r="E52" s="109"/>
      <c r="F52" s="108">
        <f>IF(E52&lt;=0,0,RANK(E52,E$52:E$56,0))</f>
        <v>0</v>
      </c>
      <c r="G52" s="106">
        <f>+D52+F52</f>
        <v>1</v>
      </c>
      <c r="H52" s="107">
        <f>+C52+E52</f>
        <v>90</v>
      </c>
      <c r="I52" s="58"/>
    </row>
    <row r="53" spans="1:9" x14ac:dyDescent="0.3">
      <c r="A53" t="s">
        <v>121</v>
      </c>
      <c r="B53" s="106">
        <f>IF(G53&lt;=0,0,RANK(G53,G$52:G$56,1))</f>
        <v>2</v>
      </c>
      <c r="C53" s="107">
        <v>88.2</v>
      </c>
      <c r="D53" s="108">
        <f>IF(C53&lt;=0,0,RANK(C53,C$52:C$56,0))</f>
        <v>2</v>
      </c>
      <c r="E53" s="109"/>
      <c r="F53" s="108">
        <f>IF(E53&lt;=0,0,RANK(E53,E$52:E$56,0))</f>
        <v>0</v>
      </c>
      <c r="G53" s="106">
        <f>+D53+F53</f>
        <v>2</v>
      </c>
      <c r="H53" s="107">
        <f>+C53+E53</f>
        <v>88.2</v>
      </c>
      <c r="I53" s="58"/>
    </row>
    <row r="54" spans="1:9" x14ac:dyDescent="0.3">
      <c r="A54" t="s">
        <v>141</v>
      </c>
      <c r="B54" s="106">
        <f>IF(G54&lt;=0,0,RANK(G54,G$52:G$56,1))</f>
        <v>3</v>
      </c>
      <c r="C54" s="107">
        <v>83.9</v>
      </c>
      <c r="D54" s="108">
        <f>IF(C54&lt;=0,0,RANK(C54,C$52:C$56,0))</f>
        <v>3</v>
      </c>
      <c r="E54" s="109"/>
      <c r="F54" s="108">
        <f>IF(E54&lt;=0,0,RANK(E54,E$52:E$56,0))</f>
        <v>0</v>
      </c>
      <c r="G54" s="106">
        <f>+D54+F54</f>
        <v>3</v>
      </c>
      <c r="H54" s="107">
        <f>+C54+E54</f>
        <v>83.9</v>
      </c>
      <c r="I54" s="58"/>
    </row>
    <row r="55" spans="1:9" x14ac:dyDescent="0.3">
      <c r="A55" t="s">
        <v>122</v>
      </c>
      <c r="B55" s="106">
        <f>IF(G55&lt;=0,0,RANK(G55,G$52:G$56,1))</f>
        <v>4</v>
      </c>
      <c r="C55" s="107">
        <v>81.8</v>
      </c>
      <c r="D55" s="108">
        <f>IF(C55&lt;=0,0,RANK(C55,C$52:C$56,0))</f>
        <v>4</v>
      </c>
      <c r="E55" s="109"/>
      <c r="F55" s="108">
        <f>IF(E55&lt;=0,0,RANK(E55,E$52:E$56,0))</f>
        <v>0</v>
      </c>
      <c r="G55" s="106">
        <f>+D55+F55</f>
        <v>4</v>
      </c>
      <c r="H55" s="107">
        <f>+C55+E55</f>
        <v>81.8</v>
      </c>
      <c r="I55" s="58"/>
    </row>
    <row r="56" spans="1:9" x14ac:dyDescent="0.3">
      <c r="A56" t="s">
        <v>137</v>
      </c>
      <c r="B56" s="106">
        <f>IF(G56&lt;=0,0,RANK(G56,G$52:G$56,1))</f>
        <v>5</v>
      </c>
      <c r="C56" s="107">
        <v>75.900000000000006</v>
      </c>
      <c r="D56" s="108">
        <f>IF(C56&lt;=0,0,RANK(C56,C$52:C$56,0))</f>
        <v>5</v>
      </c>
      <c r="E56" s="109"/>
      <c r="F56" s="108">
        <f>IF(E56&lt;=0,0,RANK(E56,E$52:E$56,0))</f>
        <v>0</v>
      </c>
      <c r="G56" s="106">
        <f>+D56+F56</f>
        <v>5</v>
      </c>
      <c r="H56" s="107">
        <f>+C56+E56</f>
        <v>75.900000000000006</v>
      </c>
      <c r="I56" s="58"/>
    </row>
    <row r="57" spans="1:9" x14ac:dyDescent="0.3">
      <c r="A57" s="110"/>
      <c r="B57" s="111"/>
      <c r="C57" s="112"/>
      <c r="D57" s="113"/>
      <c r="E57" s="112"/>
      <c r="F57" s="111"/>
      <c r="G57" s="111"/>
      <c r="H57" s="112"/>
    </row>
  </sheetData>
  <sortState xmlns:xlrd2="http://schemas.microsoft.com/office/spreadsheetml/2017/richdata2" ref="A52:I56">
    <sortCondition ref="B52:B56"/>
  </sortState>
  <mergeCells count="1">
    <mergeCell ref="B2:H2"/>
  </mergeCells>
  <pageMargins left="0.7" right="0.7" top="0.75" bottom="0.75" header="0.3" footer="0.3"/>
  <pageSetup paperSize="9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I27"/>
  <sheetViews>
    <sheetView zoomScale="158" zoomScaleNormal="146" workbookViewId="0">
      <selection activeCell="I2" sqref="I2"/>
    </sheetView>
  </sheetViews>
  <sheetFormatPr defaultRowHeight="14.4" x14ac:dyDescent="0.3"/>
  <cols>
    <col min="1" max="1" width="19.44140625" style="63" bestFit="1" customWidth="1"/>
    <col min="5" max="6" width="0" hidden="1" customWidth="1"/>
    <col min="9" max="9" width="11.77734375" bestFit="1" customWidth="1"/>
  </cols>
  <sheetData>
    <row r="1" spans="1:9" ht="15" thickBot="1" x14ac:dyDescent="0.35"/>
    <row r="2" spans="1:9" ht="30.6" thickBot="1" x14ac:dyDescent="0.55000000000000004">
      <c r="B2" s="151" t="s">
        <v>40</v>
      </c>
      <c r="C2" s="152"/>
      <c r="D2" s="152"/>
      <c r="E2" s="152"/>
      <c r="F2" s="152"/>
      <c r="G2" s="152"/>
      <c r="H2" s="153"/>
      <c r="I2" s="169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9.2" customHeight="1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71" t="s">
        <v>25</v>
      </c>
      <c r="C6" s="45"/>
      <c r="E6" s="45"/>
      <c r="F6" s="21"/>
      <c r="H6" s="46"/>
    </row>
    <row r="7" spans="1:9" ht="15.75" customHeight="1" x14ac:dyDescent="0.3">
      <c r="A7" t="s">
        <v>134</v>
      </c>
      <c r="B7" s="106">
        <f>IF(G7&lt;=0,0,RANK(G7,G$7:G$9,1))</f>
        <v>1</v>
      </c>
      <c r="C7" s="175">
        <v>61.8</v>
      </c>
      <c r="D7" s="106">
        <f>IF(C7&lt;=0,0,RANK(C7,C$7:C$9,0))</f>
        <v>1</v>
      </c>
      <c r="E7" s="109"/>
      <c r="F7" s="106">
        <f>IF(E7&lt;=0,0,RANK(E7,E$7:E$9,0))</f>
        <v>0</v>
      </c>
      <c r="G7" s="106">
        <f>+D7+F7</f>
        <v>1</v>
      </c>
      <c r="H7" s="107">
        <f>+C7+E7</f>
        <v>61.8</v>
      </c>
    </row>
    <row r="8" spans="1:9" ht="15.75" customHeight="1" x14ac:dyDescent="0.3">
      <c r="A8" t="s">
        <v>109</v>
      </c>
      <c r="B8" s="106">
        <f>IF(G8&lt;=0,0,RANK(G8,G$7:G$9,1))</f>
        <v>2</v>
      </c>
      <c r="C8" s="107">
        <v>60.6</v>
      </c>
      <c r="D8" s="106">
        <f>IF(C8&lt;=0,0,RANK(C8,C$7:C$9,0))</f>
        <v>2</v>
      </c>
      <c r="E8" s="109"/>
      <c r="F8" s="106">
        <f>IF(E8&lt;=0,0,RANK(E8,E$7:E$9,0))</f>
        <v>0</v>
      </c>
      <c r="G8" s="106">
        <f>+D8+F8</f>
        <v>2</v>
      </c>
      <c r="H8" s="107">
        <f>+C8+E8</f>
        <v>60.6</v>
      </c>
    </row>
    <row r="9" spans="1:9" ht="15.75" customHeight="1" x14ac:dyDescent="0.3">
      <c r="A9" t="s">
        <v>108</v>
      </c>
      <c r="B9" s="106">
        <f>IF(G9&lt;=0,0,RANK(G9,G$7:G$9,1))</f>
        <v>3</v>
      </c>
      <c r="C9" s="107">
        <v>56.4</v>
      </c>
      <c r="D9" s="106">
        <f>IF(C9&lt;=0,0,RANK(C9,C$7:C$9,0))</f>
        <v>3</v>
      </c>
      <c r="E9" s="109"/>
      <c r="F9" s="106">
        <f>IF(E9&lt;=0,0,RANK(E9,E$7:E$9,0))</f>
        <v>0</v>
      </c>
      <c r="G9" s="106">
        <f>+D9+F9</f>
        <v>3</v>
      </c>
      <c r="H9" s="107">
        <f>+C9+E9</f>
        <v>56.4</v>
      </c>
    </row>
    <row r="10" spans="1:9" x14ac:dyDescent="0.3">
      <c r="A10" s="110"/>
      <c r="B10" s="111"/>
      <c r="C10" s="112"/>
      <c r="D10" s="111"/>
      <c r="E10" s="112"/>
      <c r="F10" s="111"/>
      <c r="G10" s="111"/>
      <c r="H10" s="112"/>
    </row>
    <row r="11" spans="1:9" x14ac:dyDescent="0.3">
      <c r="A11" s="71" t="s">
        <v>34</v>
      </c>
      <c r="C11" s="45"/>
      <c r="E11" s="45"/>
      <c r="F11" s="21"/>
      <c r="H11" s="46"/>
    </row>
    <row r="12" spans="1:9" ht="15.75" customHeight="1" x14ac:dyDescent="0.3">
      <c r="A12" t="s">
        <v>117</v>
      </c>
      <c r="B12" s="106">
        <f>IF(G12&lt;=0,0,RANK(G12,G$12:G$14,1))</f>
        <v>1</v>
      </c>
      <c r="C12" s="107">
        <v>68.3</v>
      </c>
      <c r="D12" s="106">
        <f>IF(C12&lt;=0,0,RANK(C12,C$12:C$14,0))</f>
        <v>1</v>
      </c>
      <c r="E12" s="109"/>
      <c r="F12" s="106">
        <f>IF(E12&lt;=0,0,RANK(E12,E$7:E$7,0))</f>
        <v>0</v>
      </c>
      <c r="G12" s="106">
        <f>+D12+F12</f>
        <v>1</v>
      </c>
      <c r="H12" s="107">
        <f>+C12+E12</f>
        <v>68.3</v>
      </c>
    </row>
    <row r="13" spans="1:9" ht="15.75" customHeight="1" x14ac:dyDescent="0.3">
      <c r="A13" t="s">
        <v>153</v>
      </c>
      <c r="B13" s="106">
        <f>IF(G13&lt;=0,0,RANK(G13,G$12:G$14,1))</f>
        <v>2</v>
      </c>
      <c r="C13" s="107">
        <v>66</v>
      </c>
      <c r="D13" s="106">
        <f>IF(C13&lt;=0,0,RANK(C13,C$12:C$14,0))</f>
        <v>2</v>
      </c>
      <c r="E13" s="109"/>
      <c r="F13" s="106">
        <f>IF(E13&lt;=0,0,RANK(E13,E$7:E$7,0))</f>
        <v>0</v>
      </c>
      <c r="G13" s="106">
        <f>+D13+F13</f>
        <v>2</v>
      </c>
      <c r="H13" s="107">
        <f>+C13+E13</f>
        <v>66</v>
      </c>
    </row>
    <row r="14" spans="1:9" ht="15.75" customHeight="1" x14ac:dyDescent="0.3">
      <c r="A14" t="s">
        <v>132</v>
      </c>
      <c r="B14" s="106">
        <f>IF(G14&lt;=0,0,RANK(G14,G$12:G$14,1))</f>
        <v>3</v>
      </c>
      <c r="C14" s="107">
        <v>61.4</v>
      </c>
      <c r="D14" s="106">
        <f>IF(C14&lt;=0,0,RANK(C14,C$12:C$14,0))</f>
        <v>3</v>
      </c>
      <c r="E14" s="109"/>
      <c r="F14" s="106">
        <f>IF(E14&lt;=0,0,RANK(E14,E$7:E$7,0))</f>
        <v>0</v>
      </c>
      <c r="G14" s="106">
        <f>+D14+F14</f>
        <v>3</v>
      </c>
      <c r="H14" s="107">
        <f>+C14+E14</f>
        <v>61.4</v>
      </c>
    </row>
    <row r="15" spans="1:9" x14ac:dyDescent="0.3">
      <c r="A15" s="110"/>
      <c r="B15" s="111"/>
      <c r="C15" s="112"/>
      <c r="D15" s="111"/>
      <c r="E15" s="112"/>
      <c r="F15" s="111"/>
      <c r="G15" s="111"/>
      <c r="H15" s="112"/>
    </row>
    <row r="16" spans="1:9" x14ac:dyDescent="0.3">
      <c r="A16" s="71" t="s">
        <v>16</v>
      </c>
      <c r="C16" s="45"/>
      <c r="E16" s="45"/>
      <c r="F16" s="21"/>
      <c r="H16" s="46"/>
    </row>
    <row r="17" spans="1:8" x14ac:dyDescent="0.3">
      <c r="A17" t="s">
        <v>119</v>
      </c>
      <c r="B17" s="106">
        <f>IF(G17&lt;=0,0,RANK(G17,G$17:G$19,1))</f>
        <v>1</v>
      </c>
      <c r="C17" s="107">
        <v>77.900000000000006</v>
      </c>
      <c r="D17" s="106">
        <f>IF(C17&lt;=0,0,RANK(C17,C$17:C$19,0))</f>
        <v>1</v>
      </c>
      <c r="E17" s="109"/>
      <c r="F17" s="106">
        <f>IF(E17&lt;=0,0,RANK(E17,#REF!,0))</f>
        <v>0</v>
      </c>
      <c r="G17" s="106">
        <f t="shared" ref="G17" si="0">+D17+F17</f>
        <v>1</v>
      </c>
      <c r="H17" s="107">
        <f t="shared" ref="H17" si="1">+C17+E17</f>
        <v>77.900000000000006</v>
      </c>
    </row>
    <row r="18" spans="1:8" x14ac:dyDescent="0.3">
      <c r="A18" t="s">
        <v>118</v>
      </c>
      <c r="B18" s="106">
        <f t="shared" ref="B18:B19" si="2">IF(G18&lt;=0,0,RANK(G18,G$17:G$19,1))</f>
        <v>2</v>
      </c>
      <c r="C18" s="107">
        <v>77.5</v>
      </c>
      <c r="D18" s="106">
        <f t="shared" ref="D18:D19" si="3">IF(C18&lt;=0,0,RANK(C18,C$17:C$19,0))</f>
        <v>2</v>
      </c>
      <c r="E18" s="109"/>
      <c r="F18" s="106">
        <f>IF(E18&lt;=0,0,RANK(E18,#REF!,0))</f>
        <v>0</v>
      </c>
      <c r="G18" s="106">
        <f t="shared" ref="G18:G19" si="4">+D18+F18</f>
        <v>2</v>
      </c>
      <c r="H18" s="107">
        <f t="shared" ref="H18:H19" si="5">+C18+E18</f>
        <v>77.5</v>
      </c>
    </row>
    <row r="19" spans="1:8" x14ac:dyDescent="0.3">
      <c r="A19" t="s">
        <v>136</v>
      </c>
      <c r="B19" s="106">
        <f t="shared" si="2"/>
        <v>3</v>
      </c>
      <c r="C19" s="107">
        <v>72.599999999999994</v>
      </c>
      <c r="D19" s="106">
        <f t="shared" si="3"/>
        <v>3</v>
      </c>
      <c r="E19" s="109"/>
      <c r="F19" s="106">
        <f>IF(E19&lt;=0,0,RANK(E19,#REF!,0))</f>
        <v>0</v>
      </c>
      <c r="G19" s="106">
        <f t="shared" si="4"/>
        <v>3</v>
      </c>
      <c r="H19" s="107">
        <f t="shared" si="5"/>
        <v>72.599999999999994</v>
      </c>
    </row>
    <row r="20" spans="1:8" ht="15" thickBot="1" x14ac:dyDescent="0.35">
      <c r="A20" s="66"/>
      <c r="B20" s="67"/>
      <c r="C20" s="25"/>
      <c r="D20" s="26"/>
      <c r="E20" s="25"/>
      <c r="F20" s="26"/>
      <c r="G20" s="26"/>
      <c r="H20" s="68"/>
    </row>
    <row r="21" spans="1:8" x14ac:dyDescent="0.3">
      <c r="A21" s="71" t="s">
        <v>15</v>
      </c>
      <c r="C21" s="45"/>
      <c r="E21" s="45"/>
      <c r="F21" s="21"/>
      <c r="H21" s="46"/>
    </row>
    <row r="22" spans="1:8" x14ac:dyDescent="0.3">
      <c r="A22" t="s">
        <v>133</v>
      </c>
      <c r="B22" s="106">
        <f>IF(G22&lt;=0,0,RANK(G22,G$22:G$26,1))</f>
        <v>5</v>
      </c>
      <c r="C22" s="107">
        <v>80.400000000000006</v>
      </c>
      <c r="D22" s="106">
        <f>IF(C22&lt;=0,0,RANK(C22,C$22:C$26,0))</f>
        <v>5</v>
      </c>
      <c r="E22" s="109"/>
      <c r="F22" s="106">
        <f>IF(E22&lt;=0,0,RANK(E22,E$22:E$22,0))</f>
        <v>0</v>
      </c>
      <c r="G22" s="106">
        <f>+D22+F22</f>
        <v>5</v>
      </c>
      <c r="H22" s="107">
        <f>+C22+E22</f>
        <v>80.400000000000006</v>
      </c>
    </row>
    <row r="23" spans="1:8" x14ac:dyDescent="0.3">
      <c r="A23" t="s">
        <v>121</v>
      </c>
      <c r="B23" s="106">
        <f t="shared" ref="B23" si="6">IF(G23&lt;=0,0,RANK(G23,G$22:G$26,1))</f>
        <v>4</v>
      </c>
      <c r="C23" s="107">
        <v>85.9</v>
      </c>
      <c r="D23" s="106">
        <f t="shared" ref="D23" si="7">IF(C23&lt;=0,0,RANK(C23,C$22:C$26,0))</f>
        <v>4</v>
      </c>
      <c r="E23" s="109"/>
      <c r="F23" s="106">
        <f t="shared" ref="F23" si="8">IF(E23&lt;=0,0,RANK(E23,E$22:E$22,0))</f>
        <v>0</v>
      </c>
      <c r="G23" s="106">
        <f t="shared" ref="G23" si="9">+D23+F23</f>
        <v>4</v>
      </c>
      <c r="H23" s="107">
        <f t="shared" ref="H23" si="10">+C23+E23</f>
        <v>85.9</v>
      </c>
    </row>
    <row r="24" spans="1:8" x14ac:dyDescent="0.3">
      <c r="A24" t="s">
        <v>127</v>
      </c>
      <c r="B24" s="106">
        <f t="shared" ref="B24:B26" si="11">IF(G24&lt;=0,0,RANK(G24,G$22:G$26,1))</f>
        <v>1</v>
      </c>
      <c r="C24" s="107">
        <v>88.3</v>
      </c>
      <c r="D24" s="106">
        <f t="shared" ref="D24:D26" si="12">IF(C24&lt;=0,0,RANK(C24,C$22:C$26,0))</f>
        <v>1</v>
      </c>
      <c r="E24" s="109"/>
      <c r="F24" s="106">
        <f t="shared" ref="F24:F26" si="13">IF(E24&lt;=0,0,RANK(E24,E$22:E$22,0))</f>
        <v>0</v>
      </c>
      <c r="G24" s="106">
        <f t="shared" ref="G24:G26" si="14">+D24+F24</f>
        <v>1</v>
      </c>
      <c r="H24" s="107">
        <f t="shared" ref="H24:H26" si="15">+C24+E24</f>
        <v>88.3</v>
      </c>
    </row>
    <row r="25" spans="1:8" x14ac:dyDescent="0.3">
      <c r="A25" t="s">
        <v>122</v>
      </c>
      <c r="B25" s="106">
        <f t="shared" si="11"/>
        <v>3</v>
      </c>
      <c r="C25" s="107">
        <v>87</v>
      </c>
      <c r="D25" s="106">
        <f t="shared" si="12"/>
        <v>3</v>
      </c>
      <c r="E25" s="109"/>
      <c r="F25" s="106">
        <f t="shared" si="13"/>
        <v>0</v>
      </c>
      <c r="G25" s="106">
        <f t="shared" si="14"/>
        <v>3</v>
      </c>
      <c r="H25" s="107">
        <f t="shared" si="15"/>
        <v>87</v>
      </c>
    </row>
    <row r="26" spans="1:8" x14ac:dyDescent="0.3">
      <c r="A26" t="s">
        <v>141</v>
      </c>
      <c r="B26" s="106">
        <f t="shared" si="11"/>
        <v>2</v>
      </c>
      <c r="C26" s="107">
        <v>88</v>
      </c>
      <c r="D26" s="106">
        <f t="shared" si="12"/>
        <v>2</v>
      </c>
      <c r="E26" s="109"/>
      <c r="F26" s="106">
        <f t="shared" si="13"/>
        <v>0</v>
      </c>
      <c r="G26" s="106">
        <f t="shared" si="14"/>
        <v>2</v>
      </c>
      <c r="H26" s="107">
        <f t="shared" si="15"/>
        <v>88</v>
      </c>
    </row>
    <row r="27" spans="1:8" ht="15" thickBot="1" x14ac:dyDescent="0.35">
      <c r="A27" s="66"/>
      <c r="B27" s="67"/>
      <c r="C27" s="25"/>
      <c r="D27" s="26"/>
      <c r="E27" s="25"/>
      <c r="F27" s="26"/>
      <c r="G27" s="26"/>
      <c r="H27" s="68"/>
    </row>
  </sheetData>
  <sortState xmlns:xlrd2="http://schemas.microsoft.com/office/spreadsheetml/2017/richdata2" ref="A7:I9">
    <sortCondition ref="B7:B9"/>
  </sortState>
  <mergeCells count="1">
    <mergeCell ref="B2:H2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I20"/>
  <sheetViews>
    <sheetView zoomScale="126" zoomScaleNormal="126" workbookViewId="0">
      <selection activeCell="C18" sqref="C18"/>
    </sheetView>
  </sheetViews>
  <sheetFormatPr defaultRowHeight="14.4" x14ac:dyDescent="0.3"/>
  <cols>
    <col min="1" max="1" width="23.77734375" style="63" bestFit="1" customWidth="1"/>
    <col min="4" max="4" width="9.109375" style="62"/>
    <col min="5" max="6" width="0" hidden="1" customWidth="1"/>
    <col min="9" max="9" width="12.109375" style="62" bestFit="1" customWidth="1"/>
  </cols>
  <sheetData>
    <row r="1" spans="1:9" ht="15" thickBot="1" x14ac:dyDescent="0.35"/>
    <row r="2" spans="1:9" ht="30.6" thickBot="1" x14ac:dyDescent="0.55000000000000004">
      <c r="B2" s="151" t="s">
        <v>50</v>
      </c>
      <c r="C2" s="152"/>
      <c r="D2" s="152"/>
      <c r="E2" s="152"/>
      <c r="F2" s="152"/>
      <c r="G2" s="152"/>
      <c r="H2" s="153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64"/>
      <c r="B6" s="49"/>
      <c r="C6" s="48"/>
      <c r="D6" s="70"/>
      <c r="E6" s="48"/>
      <c r="F6" s="49"/>
      <c r="G6" s="49"/>
      <c r="H6" s="50"/>
    </row>
    <row r="7" spans="1:9" x14ac:dyDescent="0.3">
      <c r="A7" s="65" t="s">
        <v>154</v>
      </c>
      <c r="C7" s="45"/>
      <c r="E7" s="45"/>
      <c r="F7" s="21"/>
      <c r="H7" s="46"/>
    </row>
    <row r="8" spans="1:9" x14ac:dyDescent="0.3">
      <c r="A8" s="106" t="s">
        <v>155</v>
      </c>
      <c r="B8" s="21">
        <f>IF(G8&lt;=0,0,RANK(G8,G$8:G$9,1))</f>
        <v>1</v>
      </c>
      <c r="C8" s="20">
        <v>73.3</v>
      </c>
      <c r="D8" s="59">
        <f>IF(C8&lt;=0,0,RANK(C8,C$8:C$9,0))</f>
        <v>1</v>
      </c>
      <c r="E8" s="20"/>
      <c r="F8" s="59">
        <f>IF(E8&lt;=0,0,RANK(E8,#REF!,0))</f>
        <v>0</v>
      </c>
      <c r="G8" s="21">
        <f>+D8+F8</f>
        <v>1</v>
      </c>
      <c r="H8" s="47">
        <f>+C8+E8</f>
        <v>73.3</v>
      </c>
    </row>
    <row r="9" spans="1:9" x14ac:dyDescent="0.3">
      <c r="A9" s="131" t="s">
        <v>158</v>
      </c>
      <c r="B9" s="21">
        <f>IF(G9&lt;=0,0,RANK(G9,G$8:G$9,1))</f>
        <v>2</v>
      </c>
      <c r="C9" s="20">
        <v>60.3</v>
      </c>
      <c r="D9" s="59">
        <f>IF(C9&lt;=0,0,RANK(C9,C$8:C$9,0))</f>
        <v>2</v>
      </c>
      <c r="E9" s="20"/>
      <c r="F9" s="59">
        <f>IF(E9&lt;=0,0,RANK(E9,#REF!,0))</f>
        <v>0</v>
      </c>
      <c r="G9" s="21">
        <f>+D9+F9</f>
        <v>2</v>
      </c>
      <c r="H9" s="47">
        <f>+C9+E9</f>
        <v>60.3</v>
      </c>
    </row>
    <row r="10" spans="1:9" x14ac:dyDescent="0.3">
      <c r="A10" s="64"/>
      <c r="B10" s="49"/>
      <c r="C10" s="48"/>
      <c r="D10" s="70"/>
      <c r="E10" s="48"/>
      <c r="F10" s="49"/>
      <c r="G10" s="49"/>
      <c r="H10" s="50"/>
    </row>
    <row r="11" spans="1:9" x14ac:dyDescent="0.3">
      <c r="A11" s="65" t="s">
        <v>172</v>
      </c>
      <c r="C11" s="45"/>
      <c r="E11" s="45"/>
      <c r="F11" s="21"/>
      <c r="H11" s="46"/>
    </row>
    <row r="12" spans="1:9" x14ac:dyDescent="0.3">
      <c r="A12" s="106" t="s">
        <v>156</v>
      </c>
      <c r="B12" s="21">
        <f>IF(G12&lt;=0,0,RANK(G12,G$12,1))</f>
        <v>1</v>
      </c>
      <c r="C12" s="162">
        <v>77.77</v>
      </c>
      <c r="D12" s="59">
        <f>IF(C12&lt;=0,0,RANK(C12,C$12,0))</f>
        <v>1</v>
      </c>
      <c r="E12" s="20"/>
      <c r="F12" s="59">
        <f>IF(E12&lt;=0,0,RANK(E12,#REF!,0))</f>
        <v>0</v>
      </c>
      <c r="G12" s="21">
        <f>+D12+F12</f>
        <v>1</v>
      </c>
      <c r="H12" s="47">
        <f>+C12+E12</f>
        <v>77.77</v>
      </c>
    </row>
    <row r="13" spans="1:9" x14ac:dyDescent="0.3">
      <c r="A13" s="64"/>
      <c r="B13" s="49"/>
      <c r="C13" s="48"/>
      <c r="D13" s="70"/>
      <c r="E13" s="48"/>
      <c r="F13" s="49"/>
      <c r="G13" s="49"/>
      <c r="H13" s="50"/>
    </row>
    <row r="14" spans="1:9" x14ac:dyDescent="0.3">
      <c r="A14" s="65" t="s">
        <v>61</v>
      </c>
      <c r="C14" s="45"/>
      <c r="E14" s="45"/>
      <c r="F14" s="21"/>
      <c r="H14" s="46"/>
    </row>
    <row r="15" spans="1:9" x14ac:dyDescent="0.3">
      <c r="A15" s="106" t="s">
        <v>157</v>
      </c>
      <c r="B15" s="21">
        <f>IF(G15&lt;=0,0,RANK(G15,G$15,1))</f>
        <v>1</v>
      </c>
      <c r="C15" s="163">
        <v>69.099999999999994</v>
      </c>
      <c r="D15" s="59">
        <f>IF(C15&lt;=0,0,RANK(C15,C$15,0))</f>
        <v>1</v>
      </c>
      <c r="E15" s="20"/>
      <c r="F15" s="59">
        <f>IF(E15&lt;=0,0,RANK(E15,#REF!,0))</f>
        <v>0</v>
      </c>
      <c r="G15" s="21">
        <f>+D15+F15</f>
        <v>1</v>
      </c>
      <c r="H15" s="47">
        <f>+C15+E15</f>
        <v>69.099999999999994</v>
      </c>
    </row>
    <row r="16" spans="1:9" x14ac:dyDescent="0.3">
      <c r="A16" s="64"/>
      <c r="B16" s="49"/>
      <c r="C16" s="48"/>
      <c r="D16" s="70"/>
      <c r="E16" s="48"/>
      <c r="F16" s="49"/>
      <c r="G16" s="49"/>
      <c r="H16" s="50"/>
    </row>
    <row r="17" spans="1:8" ht="16.2" customHeight="1" x14ac:dyDescent="0.3">
      <c r="A17" s="65" t="s">
        <v>39</v>
      </c>
      <c r="C17" s="45"/>
      <c r="E17" s="45"/>
      <c r="F17" s="21"/>
      <c r="H17" s="46"/>
    </row>
    <row r="18" spans="1:8" x14ac:dyDescent="0.3">
      <c r="A18" s="106" t="s">
        <v>146</v>
      </c>
      <c r="B18" s="21" t="e">
        <f>IF(G18&lt;=0,0,RANK(G18,G$18:G$19,1))</f>
        <v>#VALUE!</v>
      </c>
      <c r="C18" s="20" t="s">
        <v>64</v>
      </c>
      <c r="D18" s="59" t="e">
        <f>IF(C18&lt;=0,0,RANK(C18,C$18:C$19,0))</f>
        <v>#VALUE!</v>
      </c>
      <c r="E18" s="20"/>
      <c r="F18" s="59">
        <f>IF(E18&lt;=0,0,RANK(E18,#REF!,0))</f>
        <v>0</v>
      </c>
      <c r="G18" s="21" t="e">
        <f>+D18+F18</f>
        <v>#VALUE!</v>
      </c>
      <c r="H18" s="47" t="e">
        <f>+C18+E18</f>
        <v>#VALUE!</v>
      </c>
    </row>
    <row r="19" spans="1:8" x14ac:dyDescent="0.3">
      <c r="A19" s="106" t="s">
        <v>145</v>
      </c>
      <c r="B19" s="21" t="e">
        <f>IF(G19&lt;=0,0,RANK(G19,G$18:G$19,1))</f>
        <v>#VALUE!</v>
      </c>
      <c r="C19" s="20">
        <v>86.4</v>
      </c>
      <c r="D19" s="59">
        <f>IF(C19&lt;=0,0,RANK(C19,C$18:C$19,0))</f>
        <v>1</v>
      </c>
      <c r="E19" s="20"/>
      <c r="F19" s="59">
        <f>IF(E19&lt;=0,0,RANK(E19,#REF!,0))</f>
        <v>0</v>
      </c>
      <c r="G19" s="21">
        <f>+D19+F19</f>
        <v>1</v>
      </c>
      <c r="H19" s="47">
        <f>+C19+E19</f>
        <v>86.4</v>
      </c>
    </row>
    <row r="20" spans="1:8" x14ac:dyDescent="0.3">
      <c r="A20" s="64"/>
      <c r="B20" s="49"/>
      <c r="C20" s="48"/>
      <c r="D20" s="70"/>
      <c r="E20" s="48"/>
      <c r="F20" s="49"/>
      <c r="G20" s="49"/>
      <c r="H20" s="50"/>
    </row>
  </sheetData>
  <sortState xmlns:xlrd2="http://schemas.microsoft.com/office/spreadsheetml/2017/richdata2" ref="A18:I19">
    <sortCondition ref="B18:B19"/>
  </sortState>
  <mergeCells count="1">
    <mergeCell ref="B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13"/>
  <sheetViews>
    <sheetView zoomScale="96" zoomScaleNormal="96" workbookViewId="0">
      <selection activeCell="A11" sqref="A11:XFD12"/>
    </sheetView>
  </sheetViews>
  <sheetFormatPr defaultRowHeight="14.4" x14ac:dyDescent="0.3"/>
  <cols>
    <col min="1" max="1" width="20.88671875" style="63" bestFit="1" customWidth="1"/>
    <col min="2" max="2" width="20.109375" customWidth="1"/>
    <col min="3" max="8" width="8.88671875" hidden="1" customWidth="1"/>
    <col min="9" max="9" width="10.33203125" bestFit="1" customWidth="1"/>
  </cols>
  <sheetData>
    <row r="1" spans="1:9" ht="15" thickBot="1" x14ac:dyDescent="0.35"/>
    <row r="2" spans="1:9" ht="55.8" customHeight="1" thickBot="1" x14ac:dyDescent="0.55000000000000004">
      <c r="B2" s="154" t="s">
        <v>20</v>
      </c>
      <c r="C2" s="155"/>
      <c r="D2" s="155"/>
      <c r="E2" s="155"/>
      <c r="F2" s="155"/>
      <c r="G2" s="155"/>
      <c r="H2" s="156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124"/>
      <c r="C5" s="42"/>
      <c r="D5" s="43"/>
      <c r="E5" s="42"/>
      <c r="F5" s="42"/>
      <c r="G5" s="43"/>
      <c r="H5" s="44"/>
    </row>
    <row r="6" spans="1:9" x14ac:dyDescent="0.3">
      <c r="A6" s="127" t="s">
        <v>31</v>
      </c>
      <c r="B6" s="128"/>
      <c r="C6" s="45"/>
      <c r="E6" s="45"/>
      <c r="F6" s="21"/>
      <c r="H6" s="46"/>
    </row>
    <row r="7" spans="1:9" x14ac:dyDescent="0.3">
      <c r="A7" t="s">
        <v>128</v>
      </c>
      <c r="B7" s="164">
        <v>1</v>
      </c>
      <c r="C7" s="121"/>
      <c r="D7" s="78"/>
      <c r="E7" s="118"/>
      <c r="F7" s="78"/>
      <c r="G7" s="78"/>
      <c r="H7" s="79"/>
    </row>
    <row r="8" spans="1:9" x14ac:dyDescent="0.3">
      <c r="A8" t="s">
        <v>129</v>
      </c>
      <c r="B8" s="129">
        <v>2</v>
      </c>
      <c r="C8" s="121"/>
      <c r="D8" s="78"/>
      <c r="E8" s="118"/>
      <c r="F8" s="78"/>
      <c r="G8" s="78"/>
      <c r="H8" s="79"/>
    </row>
    <row r="9" spans="1:9" x14ac:dyDescent="0.3">
      <c r="A9" s="126"/>
      <c r="B9" s="130"/>
      <c r="C9" s="52"/>
      <c r="D9" s="51"/>
      <c r="E9" s="52"/>
      <c r="F9" s="51"/>
      <c r="G9" s="51"/>
      <c r="H9" s="53"/>
    </row>
    <row r="10" spans="1:9" x14ac:dyDescent="0.3">
      <c r="A10" s="127" t="s">
        <v>32</v>
      </c>
      <c r="B10" s="128"/>
      <c r="C10" s="45"/>
      <c r="E10" s="45"/>
      <c r="F10" s="21"/>
      <c r="H10" s="46"/>
    </row>
    <row r="11" spans="1:9" x14ac:dyDescent="0.3">
      <c r="A11" s="115" t="s">
        <v>104</v>
      </c>
      <c r="B11" s="164">
        <v>1</v>
      </c>
      <c r="C11" s="121"/>
      <c r="D11" s="78"/>
      <c r="E11" s="118"/>
      <c r="F11" s="78"/>
      <c r="G11" s="78"/>
      <c r="H11" s="79"/>
    </row>
    <row r="12" spans="1:9" x14ac:dyDescent="0.3">
      <c r="A12" s="115" t="s">
        <v>99</v>
      </c>
      <c r="B12" s="129">
        <v>2</v>
      </c>
      <c r="C12" s="121"/>
      <c r="D12" s="78"/>
      <c r="E12" s="118"/>
      <c r="F12" s="78"/>
      <c r="G12" s="78"/>
      <c r="H12" s="79"/>
    </row>
    <row r="13" spans="1:9" ht="21" customHeight="1" x14ac:dyDescent="0.3">
      <c r="A13" s="126"/>
      <c r="B13" s="130"/>
      <c r="C13" s="52"/>
      <c r="D13" s="51"/>
      <c r="E13" s="52"/>
      <c r="F13" s="51"/>
      <c r="G13" s="51"/>
      <c r="H13" s="53"/>
    </row>
  </sheetData>
  <sortState xmlns:xlrd2="http://schemas.microsoft.com/office/spreadsheetml/2017/richdata2" ref="A11:I12">
    <sortCondition ref="B11:B12"/>
  </sortState>
  <mergeCells count="1">
    <mergeCell ref="B2:H2"/>
  </mergeCells>
  <pageMargins left="0.7" right="0.7" top="0.75" bottom="0.75" header="0.3" footer="0.3"/>
  <pageSetup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50"/>
  <sheetViews>
    <sheetView zoomScale="130" zoomScaleNormal="130" workbookViewId="0">
      <pane ySplit="4" topLeftCell="A5" activePane="bottomLeft" state="frozen"/>
      <selection pane="bottomLeft" activeCell="A45" sqref="A45"/>
    </sheetView>
  </sheetViews>
  <sheetFormatPr defaultRowHeight="14.4" x14ac:dyDescent="0.3"/>
  <cols>
    <col min="1" max="1" width="21.6640625" style="63" bestFit="1" customWidth="1"/>
    <col min="5" max="6" width="0" hidden="1" customWidth="1"/>
    <col min="9" max="9" width="12.33203125" bestFit="1" customWidth="1"/>
  </cols>
  <sheetData>
    <row r="1" spans="1:9" ht="15" thickBot="1" x14ac:dyDescent="0.35"/>
    <row r="2" spans="1:9" ht="30.6" thickBot="1" x14ac:dyDescent="0.55000000000000004">
      <c r="B2" s="151" t="s">
        <v>38</v>
      </c>
      <c r="C2" s="152"/>
      <c r="D2" s="152"/>
      <c r="E2" s="152"/>
      <c r="F2" s="152"/>
      <c r="G2" s="152"/>
      <c r="H2" s="153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49"/>
      <c r="B6" s="49"/>
      <c r="C6" s="48"/>
      <c r="D6" s="49"/>
      <c r="E6" s="48"/>
      <c r="F6" s="49"/>
      <c r="G6" s="49"/>
      <c r="H6" s="50"/>
    </row>
    <row r="7" spans="1:9" x14ac:dyDescent="0.3">
      <c r="A7" s="65" t="s">
        <v>24</v>
      </c>
      <c r="C7" s="45"/>
      <c r="E7" s="45"/>
      <c r="F7" s="21"/>
      <c r="H7" s="46"/>
    </row>
    <row r="8" spans="1:9" x14ac:dyDescent="0.3">
      <c r="A8" s="115" t="s">
        <v>112</v>
      </c>
      <c r="B8" s="84">
        <f>IF(G8&lt;=0,0,RANK(G8,G$8:G$10,1))</f>
        <v>1</v>
      </c>
      <c r="C8" s="77">
        <v>56.5</v>
      </c>
      <c r="D8" s="78">
        <f>IF(C8&lt;=0,0,RANK(C8,C$8:C$10,0))</f>
        <v>1</v>
      </c>
      <c r="E8" s="104"/>
      <c r="F8" s="78">
        <f>IF(E8&lt;=0,0,RANK(E8,E$8:E$10,0))</f>
        <v>0</v>
      </c>
      <c r="G8" s="78">
        <f>+D8+F8</f>
        <v>1</v>
      </c>
      <c r="H8" s="79">
        <f>+C8+E8</f>
        <v>56.5</v>
      </c>
    </row>
    <row r="9" spans="1:9" x14ac:dyDescent="0.3">
      <c r="A9" t="s">
        <v>110</v>
      </c>
      <c r="B9" s="84">
        <f>IF(G9&lt;=0,0,RANK(G9,G$8:G$10,1))</f>
        <v>2</v>
      </c>
      <c r="C9" s="77">
        <v>53</v>
      </c>
      <c r="D9" s="78">
        <f>IF(C9&lt;=0,0,RANK(C9,C$8:C$10,0))</f>
        <v>2</v>
      </c>
      <c r="E9" s="104"/>
      <c r="F9" s="78">
        <f>IF(E9&lt;=0,0,RANK(E9,E$8:E$10,0))</f>
        <v>0</v>
      </c>
      <c r="G9" s="78">
        <f>+D9+F9</f>
        <v>2</v>
      </c>
      <c r="H9" s="79">
        <f>+C9+E9</f>
        <v>53</v>
      </c>
    </row>
    <row r="10" spans="1:9" x14ac:dyDescent="0.3">
      <c r="A10" s="172" t="s">
        <v>99</v>
      </c>
      <c r="B10" s="84">
        <f>IF(G10&lt;=0,0,RANK(G10,G$8:G$10,1))</f>
        <v>3</v>
      </c>
      <c r="C10" s="77">
        <v>52</v>
      </c>
      <c r="D10" s="78">
        <f>IF(C10&lt;=0,0,RANK(C10,C$8:C$10,0))</f>
        <v>3</v>
      </c>
      <c r="E10" s="104"/>
      <c r="F10" s="78">
        <f>IF(E10&lt;=0,0,RANK(E10,E$8:E$10,0))</f>
        <v>0</v>
      </c>
      <c r="G10" s="78">
        <f>+D10+F10</f>
        <v>3</v>
      </c>
      <c r="H10" s="79">
        <f>+C10+E10</f>
        <v>52</v>
      </c>
    </row>
    <row r="11" spans="1:9" x14ac:dyDescent="0.3">
      <c r="A11" s="64"/>
      <c r="B11" s="49"/>
      <c r="C11" s="48"/>
      <c r="D11" s="49"/>
      <c r="E11" s="48"/>
      <c r="F11" s="49"/>
      <c r="G11" s="49"/>
      <c r="H11" s="50"/>
    </row>
    <row r="12" spans="1:9" x14ac:dyDescent="0.3">
      <c r="A12" s="65" t="s">
        <v>12</v>
      </c>
      <c r="C12" s="45"/>
      <c r="E12" s="45"/>
      <c r="F12" s="21"/>
      <c r="H12" s="46"/>
    </row>
    <row r="13" spans="1:9" x14ac:dyDescent="0.3">
      <c r="A13" t="s">
        <v>147</v>
      </c>
      <c r="B13" s="84">
        <f>IF(G13&lt;=0,0,RANK(G13,G$13:G$14,1))</f>
        <v>1</v>
      </c>
      <c r="C13" s="171">
        <v>67.7</v>
      </c>
      <c r="D13" s="78">
        <f>IF(C13&lt;=0,0,RANK(C13,C$13:C$14,0))</f>
        <v>1</v>
      </c>
      <c r="E13" s="104"/>
      <c r="F13" s="78">
        <f>IF(E13&lt;=0,0,RANK(E13,E$13:E$14,0))</f>
        <v>0</v>
      </c>
      <c r="G13" s="78">
        <f>+D13+F13</f>
        <v>1</v>
      </c>
      <c r="H13" s="79">
        <f>+C13+E13</f>
        <v>67.7</v>
      </c>
    </row>
    <row r="14" spans="1:9" x14ac:dyDescent="0.3">
      <c r="A14" t="s">
        <v>111</v>
      </c>
      <c r="B14" s="84">
        <f>IF(G14&lt;=0,0,RANK(G14,G$13:G$14,1))</f>
        <v>2</v>
      </c>
      <c r="C14" s="77">
        <v>65</v>
      </c>
      <c r="D14" s="78">
        <f>IF(C14&lt;=0,0,RANK(C14,C$13:C$14,0))</f>
        <v>2</v>
      </c>
      <c r="E14" s="104"/>
      <c r="F14" s="78">
        <f>IF(E14&lt;=0,0,RANK(E14,E$13:E$14,0))</f>
        <v>0</v>
      </c>
      <c r="G14" s="78">
        <f>+D14+F14</f>
        <v>2</v>
      </c>
      <c r="H14" s="79">
        <f>+C14+E14</f>
        <v>65</v>
      </c>
    </row>
    <row r="15" spans="1:9" x14ac:dyDescent="0.3">
      <c r="A15" s="64"/>
      <c r="B15" s="49"/>
      <c r="C15" s="48"/>
      <c r="D15" s="49"/>
      <c r="E15" s="48"/>
      <c r="F15" s="49"/>
      <c r="G15" s="49"/>
      <c r="H15" s="50"/>
    </row>
    <row r="16" spans="1:9" x14ac:dyDescent="0.3">
      <c r="A16" s="65" t="s">
        <v>25</v>
      </c>
      <c r="C16" s="45"/>
      <c r="E16" s="45"/>
      <c r="F16" s="21"/>
      <c r="H16" s="46"/>
    </row>
    <row r="17" spans="1:9" x14ac:dyDescent="0.3">
      <c r="A17" t="s">
        <v>108</v>
      </c>
      <c r="B17" s="84">
        <f>IF(G17&lt;=0,0,RANK(G17,G$17:G$18,1))</f>
        <v>1</v>
      </c>
      <c r="C17" s="171">
        <v>65.5</v>
      </c>
      <c r="D17" s="78">
        <f>IF(C17&lt;=0,0,RANK(C17,C$17:C$18,0))</f>
        <v>1</v>
      </c>
      <c r="E17" s="104"/>
      <c r="F17" s="78">
        <f>IF(E17&lt;=0,0,RANK(E17,E$17:E$17,0))</f>
        <v>0</v>
      </c>
      <c r="G17" s="78">
        <f>+D17+F17</f>
        <v>1</v>
      </c>
      <c r="H17" s="79">
        <f>+C17+E17</f>
        <v>65.5</v>
      </c>
      <c r="I17" s="58"/>
    </row>
    <row r="18" spans="1:9" x14ac:dyDescent="0.3">
      <c r="A18" t="s">
        <v>107</v>
      </c>
      <c r="B18" s="84">
        <f>IF(G18&lt;=0,0,RANK(G18,G$17:G$18,1))</f>
        <v>2</v>
      </c>
      <c r="C18" s="77">
        <v>63</v>
      </c>
      <c r="D18" s="78">
        <f>IF(C18&lt;=0,0,RANK(C18,C$17:C$18,0))</f>
        <v>2</v>
      </c>
      <c r="E18" s="104"/>
      <c r="F18" s="78">
        <f>IF(E18&lt;=0,0,RANK(E18,E$17:E$17,0))</f>
        <v>0</v>
      </c>
      <c r="G18" s="78">
        <f>+D18+F18</f>
        <v>2</v>
      </c>
      <c r="H18" s="79">
        <f>+C18+E18</f>
        <v>63</v>
      </c>
      <c r="I18" s="58"/>
    </row>
    <row r="19" spans="1:9" x14ac:dyDescent="0.3">
      <c r="A19" s="64"/>
      <c r="B19" s="49"/>
      <c r="C19" s="48"/>
      <c r="D19" s="49"/>
      <c r="E19" s="48"/>
      <c r="F19" s="49"/>
      <c r="G19" s="49"/>
      <c r="H19" s="50"/>
    </row>
    <row r="20" spans="1:9" x14ac:dyDescent="0.3">
      <c r="A20" s="65" t="s">
        <v>34</v>
      </c>
      <c r="C20" s="45"/>
      <c r="E20" s="45"/>
      <c r="F20" s="21"/>
      <c r="H20" s="46"/>
    </row>
    <row r="21" spans="1:9" x14ac:dyDescent="0.3">
      <c r="A21" t="s">
        <v>117</v>
      </c>
      <c r="B21" s="84">
        <f>IF(G21&lt;=0,0,RANK(G21,G$21,1))</f>
        <v>1</v>
      </c>
      <c r="C21" s="171">
        <v>77.5</v>
      </c>
      <c r="D21" s="78">
        <f>IF(C21&lt;=0,0,RANK(C21,C$21,0))</f>
        <v>1</v>
      </c>
      <c r="E21" s="104"/>
      <c r="F21" s="78">
        <f>IF(E21&lt;=0,0,RANK(E21,E$17:E$17,0))</f>
        <v>0</v>
      </c>
      <c r="G21" s="78">
        <f>+D21+F21</f>
        <v>1</v>
      </c>
      <c r="H21" s="79">
        <f>+C21+E21</f>
        <v>77.5</v>
      </c>
      <c r="I21" s="58"/>
    </row>
    <row r="22" spans="1:9" x14ac:dyDescent="0.3">
      <c r="A22" s="64"/>
      <c r="B22" s="49"/>
      <c r="C22" s="48"/>
      <c r="D22" s="49"/>
      <c r="E22" s="48"/>
      <c r="F22" s="49"/>
      <c r="G22" s="49"/>
      <c r="H22" s="50"/>
    </row>
    <row r="23" spans="1:9" x14ac:dyDescent="0.3">
      <c r="A23" s="65" t="s">
        <v>26</v>
      </c>
      <c r="C23" s="45"/>
      <c r="E23" s="45"/>
      <c r="F23" s="21"/>
      <c r="H23" s="46"/>
    </row>
    <row r="24" spans="1:9" x14ac:dyDescent="0.3">
      <c r="A24" t="s">
        <v>136</v>
      </c>
      <c r="B24" s="85">
        <f>IF(G24&lt;=0,0,RANK(G24,G$24:G$27,1))</f>
        <v>1</v>
      </c>
      <c r="C24" s="80">
        <v>80.2</v>
      </c>
      <c r="D24" s="81">
        <f>IF(C24&lt;=0,0,RANK(C24,C$24:C$27,0))</f>
        <v>1</v>
      </c>
      <c r="E24" s="105"/>
      <c r="F24" s="81">
        <f>IF(E24&lt;=0,0,RANK(E24,E$24:E$27,0))</f>
        <v>0</v>
      </c>
      <c r="G24" s="81">
        <f>+D24+F24</f>
        <v>1</v>
      </c>
      <c r="H24" s="82">
        <f>+C24+E24</f>
        <v>80.2</v>
      </c>
    </row>
    <row r="25" spans="1:9" x14ac:dyDescent="0.3">
      <c r="A25" t="s">
        <v>114</v>
      </c>
      <c r="B25" s="85">
        <f>IF(G25&lt;=0,0,RANK(G25,G$24:G$27,1))</f>
        <v>2</v>
      </c>
      <c r="C25" s="80">
        <v>78.400000000000006</v>
      </c>
      <c r="D25" s="81">
        <f>IF(C25&lt;=0,0,RANK(C25,C$24:C$27,0))</f>
        <v>2</v>
      </c>
      <c r="E25" s="105"/>
      <c r="F25" s="81">
        <f>IF(E25&lt;=0,0,RANK(E25,E$24:E$27,0))</f>
        <v>0</v>
      </c>
      <c r="G25" s="81">
        <f>+D25+F25</f>
        <v>2</v>
      </c>
      <c r="H25" s="82">
        <f>+C25+E25</f>
        <v>78.400000000000006</v>
      </c>
    </row>
    <row r="26" spans="1:9" x14ac:dyDescent="0.3">
      <c r="A26" t="s">
        <v>109</v>
      </c>
      <c r="B26" s="85">
        <f>IF(G26&lt;=0,0,RANK(G26,G$24:G$27,1))</f>
        <v>3</v>
      </c>
      <c r="C26" s="80">
        <v>77.099999999999994</v>
      </c>
      <c r="D26" s="81">
        <f>IF(C26&lt;=0,0,RANK(C26,C$24:C$27,0))</f>
        <v>3</v>
      </c>
      <c r="E26" s="105"/>
      <c r="F26" s="81">
        <f>IF(E26&lt;=0,0,RANK(E26,E$24:E$27,0))</f>
        <v>0</v>
      </c>
      <c r="G26" s="81">
        <f>+D26+F26</f>
        <v>3</v>
      </c>
      <c r="H26" s="82">
        <f>+C26+E26</f>
        <v>77.099999999999994</v>
      </c>
    </row>
    <row r="27" spans="1:9" x14ac:dyDescent="0.3">
      <c r="A27" t="s">
        <v>113</v>
      </c>
      <c r="B27" s="85">
        <f>IF(G27&lt;=0,0,RANK(G27,G$24:G$27,1))</f>
        <v>4</v>
      </c>
      <c r="C27" s="80">
        <v>76</v>
      </c>
      <c r="D27" s="81">
        <f>IF(C27&lt;=0,0,RANK(C27,C$24:C$27,0))</f>
        <v>4</v>
      </c>
      <c r="E27" s="105"/>
      <c r="F27" s="81">
        <f>IF(E27&lt;=0,0,RANK(E27,E$24:E$27,0))</f>
        <v>0</v>
      </c>
      <c r="G27" s="81">
        <f>+D27+F27</f>
        <v>4</v>
      </c>
      <c r="H27" s="82">
        <f>+C27+E27</f>
        <v>76</v>
      </c>
    </row>
    <row r="28" spans="1:9" x14ac:dyDescent="0.3">
      <c r="A28" s="64"/>
      <c r="B28" s="49"/>
      <c r="C28" s="48"/>
      <c r="D28" s="49"/>
      <c r="E28" s="48"/>
      <c r="F28" s="49"/>
      <c r="G28" s="49"/>
      <c r="H28" s="50"/>
    </row>
    <row r="29" spans="1:9" x14ac:dyDescent="0.3">
      <c r="A29" s="65" t="s">
        <v>27</v>
      </c>
      <c r="C29" s="45"/>
      <c r="E29" s="45"/>
      <c r="F29" s="21"/>
      <c r="H29" s="46"/>
    </row>
    <row r="30" spans="1:9" x14ac:dyDescent="0.3">
      <c r="A30" t="s">
        <v>126</v>
      </c>
      <c r="B30" s="84">
        <f>IF(G30&lt;=0,0,RANK(G30,G$30:G$34,1))</f>
        <v>1</v>
      </c>
      <c r="C30" s="83">
        <v>78.5</v>
      </c>
      <c r="D30" s="78">
        <f>IF(C30&lt;=0,0,RANK(C30,C$30:C$34,0))</f>
        <v>1</v>
      </c>
      <c r="E30" s="104"/>
      <c r="F30" s="78">
        <f>IF(E30&lt;=0,0,RANK(E30,E$30:E$34,0))</f>
        <v>0</v>
      </c>
      <c r="G30" s="78">
        <f>+D30+F30</f>
        <v>1</v>
      </c>
      <c r="H30" s="79">
        <f>+C30+E30</f>
        <v>78.5</v>
      </c>
    </row>
    <row r="31" spans="1:9" x14ac:dyDescent="0.3">
      <c r="A31" t="s">
        <v>138</v>
      </c>
      <c r="B31" s="84">
        <f>IF(G31&lt;=0,0,RANK(G31,G$30:G$34,1))</f>
        <v>2</v>
      </c>
      <c r="C31" s="83">
        <v>78</v>
      </c>
      <c r="D31" s="78">
        <f>IF(C31&lt;=0,0,RANK(C31,C$30:C$34,0))</f>
        <v>2</v>
      </c>
      <c r="E31" s="104"/>
      <c r="F31" s="78">
        <f>IF(E31&lt;=0,0,RANK(E31,E$30:E$34,0))</f>
        <v>0</v>
      </c>
      <c r="G31" s="78">
        <f>+D31+F31</f>
        <v>2</v>
      </c>
      <c r="H31" s="79">
        <f>+C31+E31</f>
        <v>78</v>
      </c>
    </row>
    <row r="32" spans="1:9" x14ac:dyDescent="0.3">
      <c r="A32" t="s">
        <v>115</v>
      </c>
      <c r="B32" s="84">
        <f>IF(G32&lt;=0,0,RANK(G32,G$30:G$34,1))</f>
        <v>3</v>
      </c>
      <c r="C32" s="83">
        <v>77</v>
      </c>
      <c r="D32" s="78">
        <f>IF(C32&lt;=0,0,RANK(C32,C$30:C$34,0))</f>
        <v>3</v>
      </c>
      <c r="E32" s="104"/>
      <c r="F32" s="78">
        <f>IF(E32&lt;=0,0,RANK(E32,E$30:E$34,0))</f>
        <v>0</v>
      </c>
      <c r="G32" s="78">
        <f>+D32+F32</f>
        <v>3</v>
      </c>
      <c r="H32" s="79">
        <f>+C32+E32</f>
        <v>77</v>
      </c>
    </row>
    <row r="33" spans="1:8" x14ac:dyDescent="0.3">
      <c r="A33" t="s">
        <v>116</v>
      </c>
      <c r="B33" s="84">
        <f>IF(G33&lt;=0,0,RANK(G33,G$30:G$34,1))</f>
        <v>4</v>
      </c>
      <c r="C33" s="83">
        <v>76.5</v>
      </c>
      <c r="D33" s="78">
        <f>IF(C33&lt;=0,0,RANK(C33,C$30:C$34,0))</f>
        <v>4</v>
      </c>
      <c r="E33" s="104"/>
      <c r="F33" s="78">
        <f>IF(E33&lt;=0,0,RANK(E33,E$30:E$34,0))</f>
        <v>0</v>
      </c>
      <c r="G33" s="78">
        <f>+D33+F33</f>
        <v>4</v>
      </c>
      <c r="H33" s="79">
        <f>+C33+E33</f>
        <v>76.5</v>
      </c>
    </row>
    <row r="34" spans="1:8" x14ac:dyDescent="0.3">
      <c r="A34" t="s">
        <v>137</v>
      </c>
      <c r="B34" s="84">
        <f>IF(G34&lt;=0,0,RANK(G34,G$30:G$34,1))</f>
        <v>4</v>
      </c>
      <c r="C34" s="83">
        <v>76.5</v>
      </c>
      <c r="D34" s="78">
        <f>IF(C34&lt;=0,0,RANK(C34,C$30:C$34,0))</f>
        <v>4</v>
      </c>
      <c r="E34" s="104"/>
      <c r="F34" s="78">
        <f>IF(E34&lt;=0,0,RANK(E34,E$30:E$34,0))</f>
        <v>0</v>
      </c>
      <c r="G34" s="78">
        <f>+D34+F34</f>
        <v>4</v>
      </c>
      <c r="H34" s="79">
        <f>+C34+E34</f>
        <v>76.5</v>
      </c>
    </row>
    <row r="35" spans="1:8" x14ac:dyDescent="0.3">
      <c r="A35" s="64"/>
      <c r="B35" s="49"/>
      <c r="C35" s="48"/>
      <c r="D35" s="49"/>
      <c r="E35" s="48"/>
      <c r="F35" s="49"/>
      <c r="G35" s="49"/>
      <c r="H35" s="50"/>
    </row>
    <row r="36" spans="1:8" x14ac:dyDescent="0.3">
      <c r="A36" s="65" t="s">
        <v>162</v>
      </c>
      <c r="C36" s="45"/>
      <c r="E36" s="45"/>
      <c r="F36" s="21"/>
      <c r="H36" s="46"/>
    </row>
    <row r="37" spans="1:8" x14ac:dyDescent="0.3">
      <c r="A37" t="s">
        <v>163</v>
      </c>
      <c r="B37" s="76">
        <f>IF(G37&lt;=0,0,RANK(G37,G$37,1))</f>
        <v>1</v>
      </c>
      <c r="C37" s="77">
        <v>86.9</v>
      </c>
      <c r="D37" s="78">
        <f>IF(C37&lt;=0,0,RANK(C37,C$37,0))</f>
        <v>1</v>
      </c>
      <c r="E37" s="77"/>
      <c r="F37" s="78">
        <f>IF(E37&lt;=0,0,RANK(E37,E$40:E$41,0))</f>
        <v>0</v>
      </c>
      <c r="G37" s="78">
        <f t="shared" ref="G37" si="0">+D37+F37</f>
        <v>1</v>
      </c>
      <c r="H37" s="79">
        <f t="shared" ref="H37" si="1">+C37+E37</f>
        <v>86.9</v>
      </c>
    </row>
    <row r="38" spans="1:8" x14ac:dyDescent="0.3">
      <c r="A38" s="64"/>
      <c r="B38" s="49"/>
      <c r="C38" s="48"/>
      <c r="D38" s="49"/>
      <c r="E38" s="48"/>
      <c r="F38" s="49"/>
      <c r="G38" s="49"/>
      <c r="H38" s="50"/>
    </row>
    <row r="39" spans="1:8" x14ac:dyDescent="0.3">
      <c r="A39" s="65" t="s">
        <v>16</v>
      </c>
      <c r="C39" s="45"/>
      <c r="E39" s="45"/>
      <c r="F39" s="21"/>
      <c r="H39" s="46"/>
    </row>
    <row r="40" spans="1:8" x14ac:dyDescent="0.3">
      <c r="A40" t="s">
        <v>119</v>
      </c>
      <c r="B40" s="76">
        <f>IF(G40&lt;=0,0,RANK(G40,G$40:G$41,1))</f>
        <v>1</v>
      </c>
      <c r="C40" s="77">
        <v>86.5</v>
      </c>
      <c r="D40" s="78">
        <f>IF(C40&lt;=0,0,RANK(C40,C$40:C$41,0))</f>
        <v>1</v>
      </c>
      <c r="E40" s="77"/>
      <c r="F40" s="78">
        <f>IF(E40&lt;=0,0,RANK(E40,E$40:E$41,0))</f>
        <v>0</v>
      </c>
      <c r="G40" s="78">
        <f t="shared" ref="G40:G41" si="2">+D40+F40</f>
        <v>1</v>
      </c>
      <c r="H40" s="79">
        <f t="shared" ref="H40:H41" si="3">+C40+E40</f>
        <v>86.5</v>
      </c>
    </row>
    <row r="41" spans="1:8" x14ac:dyDescent="0.3">
      <c r="A41" t="s">
        <v>118</v>
      </c>
      <c r="B41" s="76">
        <f>IF(G41&lt;=0,0,RANK(G41,G$40:G$41,1))</f>
        <v>2</v>
      </c>
      <c r="C41" s="77">
        <v>85</v>
      </c>
      <c r="D41" s="78">
        <f>IF(C41&lt;=0,0,RANK(C41,C$40:C$41,0))</f>
        <v>2</v>
      </c>
      <c r="E41" s="77"/>
      <c r="F41" s="78">
        <f>IF(E41&lt;=0,0,RANK(E41,E$40:E$41,0))</f>
        <v>0</v>
      </c>
      <c r="G41" s="78">
        <f t="shared" si="2"/>
        <v>2</v>
      </c>
      <c r="H41" s="79">
        <f t="shared" si="3"/>
        <v>85</v>
      </c>
    </row>
    <row r="42" spans="1:8" x14ac:dyDescent="0.3">
      <c r="A42" s="64"/>
      <c r="B42" s="49"/>
      <c r="C42" s="48"/>
      <c r="D42" s="49"/>
      <c r="E42" s="48"/>
      <c r="F42" s="49"/>
      <c r="G42" s="49"/>
      <c r="H42" s="50"/>
    </row>
    <row r="43" spans="1:8" ht="16.8" customHeight="1" x14ac:dyDescent="0.3">
      <c r="A43" s="65" t="s">
        <v>15</v>
      </c>
      <c r="C43" s="45"/>
      <c r="E43" s="45"/>
      <c r="F43" s="21"/>
      <c r="H43" s="46"/>
    </row>
    <row r="44" spans="1:8" x14ac:dyDescent="0.3">
      <c r="A44" t="s">
        <v>122</v>
      </c>
      <c r="B44" s="76">
        <f>IF(G44&lt;=0,0,RANK(G44,G$44:G$48,1))</f>
        <v>1</v>
      </c>
      <c r="C44" s="77">
        <v>93</v>
      </c>
      <c r="D44" s="78">
        <f>IF(C44&lt;=0,0,RANK(C44,C$44:C$48,0))</f>
        <v>1</v>
      </c>
      <c r="E44" s="77"/>
      <c r="F44" s="78">
        <f>IF(E44&lt;=0,0,RANK(E44,#REF!,0))</f>
        <v>0</v>
      </c>
      <c r="G44" s="78">
        <f>+D44+F44</f>
        <v>1</v>
      </c>
      <c r="H44" s="79">
        <f>+C44+E44</f>
        <v>93</v>
      </c>
    </row>
    <row r="45" spans="1:8" x14ac:dyDescent="0.3">
      <c r="A45" t="s">
        <v>139</v>
      </c>
      <c r="B45" s="76">
        <f>IF(G45&lt;=0,0,RANK(G45,G$44:G$48,1))</f>
        <v>2</v>
      </c>
      <c r="C45" s="77">
        <v>92</v>
      </c>
      <c r="D45" s="78">
        <f>IF(C45&lt;=0,0,RANK(C45,C$44:C$48,0))</f>
        <v>2</v>
      </c>
      <c r="E45" s="77"/>
      <c r="F45" s="78">
        <f>IF(E45&lt;=0,0,RANK(E45,#REF!,0))</f>
        <v>0</v>
      </c>
      <c r="G45" s="78">
        <f>+D45+F45</f>
        <v>2</v>
      </c>
      <c r="H45" s="79">
        <f>+C45+E45</f>
        <v>92</v>
      </c>
    </row>
    <row r="46" spans="1:8" x14ac:dyDescent="0.3">
      <c r="A46" t="s">
        <v>121</v>
      </c>
      <c r="B46" s="76">
        <f>IF(G46&lt;=0,0,RANK(G46,G$44:G$48,1))</f>
        <v>3</v>
      </c>
      <c r="C46" s="77">
        <v>89.5</v>
      </c>
      <c r="D46" s="78">
        <f>IF(C46&lt;=0,0,RANK(C46,C$44:C$48,0))</f>
        <v>3</v>
      </c>
      <c r="E46" s="77"/>
      <c r="F46" s="78">
        <f>IF(E46&lt;=0,0,RANK(E46,#REF!,0))</f>
        <v>0</v>
      </c>
      <c r="G46" s="78">
        <f>+D46+F46</f>
        <v>3</v>
      </c>
      <c r="H46" s="79">
        <f>+C46+E46</f>
        <v>89.5</v>
      </c>
    </row>
    <row r="47" spans="1:8" x14ac:dyDescent="0.3">
      <c r="A47" t="s">
        <v>141</v>
      </c>
      <c r="B47" s="76">
        <f>IF(G47&lt;=0,0,RANK(G47,G$44:G$48,1))</f>
        <v>4</v>
      </c>
      <c r="C47" s="77">
        <v>89</v>
      </c>
      <c r="D47" s="78">
        <f>IF(C47&lt;=0,0,RANK(C47,C$44:C$48,0))</f>
        <v>4</v>
      </c>
      <c r="E47" s="77"/>
      <c r="F47" s="78">
        <f>IF(E47&lt;=0,0,RANK(E47,#REF!,0))</f>
        <v>0</v>
      </c>
      <c r="G47" s="78">
        <f>+D47+F47</f>
        <v>4</v>
      </c>
      <c r="H47" s="79">
        <f>+C47+E47</f>
        <v>89</v>
      </c>
    </row>
    <row r="48" spans="1:8" x14ac:dyDescent="0.3">
      <c r="A48" t="s">
        <v>120</v>
      </c>
      <c r="B48" s="76">
        <f>IF(G48&lt;=0,0,RANK(G48,G$44:G$48,1))</f>
        <v>5</v>
      </c>
      <c r="C48" s="77">
        <v>83.5</v>
      </c>
      <c r="D48" s="78">
        <f>IF(C48&lt;=0,0,RANK(C48,C$44:C$48,0))</f>
        <v>5</v>
      </c>
      <c r="E48" s="77"/>
      <c r="F48" s="78">
        <f>IF(E48&lt;=0,0,RANK(E48,#REF!,0))</f>
        <v>0</v>
      </c>
      <c r="G48" s="78">
        <f>+D48+F48</f>
        <v>5</v>
      </c>
      <c r="H48" s="79">
        <f>+C48+E48</f>
        <v>83.5</v>
      </c>
    </row>
    <row r="49" spans="1:8" x14ac:dyDescent="0.3">
      <c r="A49" s="64"/>
      <c r="B49" s="49"/>
      <c r="C49" s="48"/>
      <c r="D49" s="49"/>
      <c r="E49" s="48"/>
      <c r="F49" s="49"/>
      <c r="G49" s="49"/>
      <c r="H49" s="50"/>
    </row>
    <row r="50" spans="1:8" x14ac:dyDescent="0.3">
      <c r="B50" s="21"/>
      <c r="C50" s="20"/>
      <c r="D50" s="21"/>
      <c r="E50" s="20"/>
      <c r="F50" s="21"/>
      <c r="G50" s="21"/>
      <c r="H50" s="47"/>
    </row>
  </sheetData>
  <sortState xmlns:xlrd2="http://schemas.microsoft.com/office/spreadsheetml/2017/richdata2" ref="A44:I48">
    <sortCondition ref="B44:B48"/>
  </sortState>
  <mergeCells count="1">
    <mergeCell ref="B2:H2"/>
  </mergeCells>
  <pageMargins left="0.7" right="0.7" top="0.75" bottom="0.75" header="0.3" footer="0.3"/>
  <pageSetup scale="9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I84"/>
  <sheetViews>
    <sheetView topLeftCell="A57" zoomScale="185" zoomScaleNormal="185" workbookViewId="0">
      <selection activeCell="A58" sqref="A58:XFD65"/>
    </sheetView>
  </sheetViews>
  <sheetFormatPr defaultRowHeight="14.4" x14ac:dyDescent="0.3"/>
  <cols>
    <col min="1" max="1" width="23.5546875" style="63" bestFit="1" customWidth="1"/>
    <col min="5" max="6" width="8.88671875" customWidth="1"/>
    <col min="9" max="9" width="15.6640625" bestFit="1" customWidth="1"/>
  </cols>
  <sheetData>
    <row r="1" spans="1:9" ht="15" thickBot="1" x14ac:dyDescent="0.35"/>
    <row r="2" spans="1:9" ht="30.6" thickBot="1" x14ac:dyDescent="0.55000000000000004">
      <c r="B2" s="151" t="s">
        <v>51</v>
      </c>
      <c r="C2" s="152"/>
      <c r="D2" s="152"/>
      <c r="E2" s="152"/>
      <c r="F2" s="152"/>
      <c r="G2" s="152"/>
      <c r="H2" s="153"/>
      <c r="I2" s="122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64"/>
      <c r="B6" s="49"/>
      <c r="C6" s="48"/>
      <c r="D6" s="49"/>
      <c r="E6" s="48"/>
      <c r="F6" s="49"/>
      <c r="G6" s="49"/>
      <c r="H6" s="50"/>
    </row>
    <row r="7" spans="1:9" x14ac:dyDescent="0.3">
      <c r="A7" s="65" t="s">
        <v>23</v>
      </c>
      <c r="C7" s="45"/>
      <c r="E7" s="45"/>
      <c r="F7" s="21"/>
      <c r="H7" s="46"/>
    </row>
    <row r="8" spans="1:9" x14ac:dyDescent="0.3">
      <c r="A8" s="172" t="s">
        <v>100</v>
      </c>
      <c r="B8" s="84">
        <f>IF(G8&lt;=0,0,RANK(G8,G$8:G$11,1))</f>
        <v>1</v>
      </c>
      <c r="C8" s="171">
        <v>54.5</v>
      </c>
      <c r="D8" s="78">
        <f>IF(C8&lt;=0,0,RANK(C8,C$8:C$11,0))</f>
        <v>1</v>
      </c>
      <c r="E8" s="104"/>
      <c r="F8" s="78">
        <f>IF(E8&lt;=0,0,RANK(E8,E$8:E$11,0))</f>
        <v>0</v>
      </c>
      <c r="G8" s="78">
        <f>+D8+F8</f>
        <v>1</v>
      </c>
      <c r="H8" s="79">
        <f>+C8+E8</f>
        <v>54.5</v>
      </c>
    </row>
    <row r="9" spans="1:9" x14ac:dyDescent="0.3">
      <c r="A9" s="115" t="s">
        <v>128</v>
      </c>
      <c r="B9" s="84">
        <f>IF(G9&lt;=0,0,RANK(G9,G$8:G$11,1))</f>
        <v>2</v>
      </c>
      <c r="C9" s="77">
        <v>51.4</v>
      </c>
      <c r="D9" s="78">
        <f>IF(C9&lt;=0,0,RANK(C9,C$8:C$11,0))</f>
        <v>2</v>
      </c>
      <c r="E9" s="104"/>
      <c r="F9" s="78">
        <f>IF(E9&lt;=0,0,RANK(E9,E$8:E$11,0))</f>
        <v>0</v>
      </c>
      <c r="G9" s="78">
        <f>+D9+F9</f>
        <v>2</v>
      </c>
      <c r="H9" s="79">
        <f>+C9+E9</f>
        <v>51.4</v>
      </c>
    </row>
    <row r="10" spans="1:9" x14ac:dyDescent="0.3">
      <c r="A10" s="115" t="s">
        <v>101</v>
      </c>
      <c r="B10" s="84">
        <f>IF(G10&lt;=0,0,RANK(G10,G$8:G$11,1))</f>
        <v>3</v>
      </c>
      <c r="C10" s="77">
        <v>49.3</v>
      </c>
      <c r="D10" s="78">
        <f>IF(C10&lt;=0,0,RANK(C10,C$8:C$11,0))</f>
        <v>3</v>
      </c>
      <c r="E10" s="104"/>
      <c r="F10" s="78">
        <f>IF(E10&lt;=0,0,RANK(E10,E$8:E$11,0))</f>
        <v>0</v>
      </c>
      <c r="G10" s="78">
        <f>+D10+F10</f>
        <v>3</v>
      </c>
      <c r="H10" s="79">
        <f>+C10+E10</f>
        <v>49.3</v>
      </c>
    </row>
    <row r="11" spans="1:9" x14ac:dyDescent="0.3">
      <c r="A11" t="s">
        <v>129</v>
      </c>
      <c r="B11" s="84">
        <f>IF(G11&lt;=0,0,RANK(G11,G$8:G$11,1))</f>
        <v>4</v>
      </c>
      <c r="C11" s="77">
        <v>47.6</v>
      </c>
      <c r="D11" s="78">
        <f>IF(C11&lt;=0,0,RANK(C11,C$8:C$11,0))</f>
        <v>4</v>
      </c>
      <c r="E11" s="104"/>
      <c r="F11" s="78">
        <f>IF(E11&lt;=0,0,RANK(E11,E$8:E$11,0))</f>
        <v>0</v>
      </c>
      <c r="G11" s="78">
        <f>+D11+F11</f>
        <v>4</v>
      </c>
      <c r="H11" s="79">
        <f>+C11+E11</f>
        <v>47.6</v>
      </c>
    </row>
    <row r="12" spans="1:9" ht="13.2" customHeight="1" x14ac:dyDescent="0.3">
      <c r="A12" s="49"/>
      <c r="B12" s="49"/>
      <c r="C12" s="48"/>
      <c r="D12" s="49"/>
      <c r="E12" s="48"/>
      <c r="F12" s="49"/>
      <c r="G12" s="49"/>
      <c r="H12" s="50"/>
    </row>
    <row r="13" spans="1:9" x14ac:dyDescent="0.3">
      <c r="A13" s="65" t="s">
        <v>24</v>
      </c>
      <c r="C13" s="45"/>
      <c r="E13" s="45"/>
      <c r="F13" s="21"/>
      <c r="H13" s="46"/>
    </row>
    <row r="14" spans="1:9" x14ac:dyDescent="0.3">
      <c r="A14" s="115" t="s">
        <v>103</v>
      </c>
      <c r="B14" s="84">
        <f>IF(G14&lt;=0,0,RANK(G14,G$14:G$18,1))</f>
        <v>1</v>
      </c>
      <c r="C14" s="171">
        <v>61.8</v>
      </c>
      <c r="D14" s="78">
        <f>IF(C14&lt;=0,0,RANK(C14,C$14:C$18,0))</f>
        <v>1</v>
      </c>
      <c r="E14" s="104"/>
      <c r="F14" s="78">
        <f>IF(E14&lt;=0,0,RANK(E14,E$14:E$18,0))</f>
        <v>0</v>
      </c>
      <c r="G14" s="78">
        <f>+D14+F14</f>
        <v>1</v>
      </c>
      <c r="H14" s="79">
        <f>+C14+E14</f>
        <v>61.8</v>
      </c>
    </row>
    <row r="15" spans="1:9" x14ac:dyDescent="0.3">
      <c r="A15" s="115" t="s">
        <v>149</v>
      </c>
      <c r="B15" s="84">
        <f>IF(G15&lt;=0,0,RANK(G15,G$14:G$18,1))</f>
        <v>2</v>
      </c>
      <c r="C15" s="77">
        <v>59.9</v>
      </c>
      <c r="D15" s="78">
        <f>IF(C15&lt;=0,0,RANK(C15,C$14:C$18,0))</f>
        <v>2</v>
      </c>
      <c r="E15" s="104"/>
      <c r="F15" s="78">
        <f>IF(E15&lt;=0,0,RANK(E15,E$14:E$18,0))</f>
        <v>0</v>
      </c>
      <c r="G15" s="78">
        <f>+D15+F15</f>
        <v>2</v>
      </c>
      <c r="H15" s="79">
        <f>+C15+E15</f>
        <v>59.9</v>
      </c>
    </row>
    <row r="16" spans="1:9" x14ac:dyDescent="0.3">
      <c r="A16" s="115" t="s">
        <v>104</v>
      </c>
      <c r="B16" s="84">
        <f>IF(G16&lt;=0,0,RANK(G16,G$14:G$18,1))</f>
        <v>3</v>
      </c>
      <c r="C16" s="77">
        <v>59.7</v>
      </c>
      <c r="D16" s="78">
        <f>IF(C16&lt;=0,0,RANK(C16,C$14:C$18,0))</f>
        <v>3</v>
      </c>
      <c r="E16" s="104"/>
      <c r="F16" s="78">
        <f>IF(E16&lt;=0,0,RANK(E16,E$14:E$18,0))</f>
        <v>0</v>
      </c>
      <c r="G16" s="78">
        <f>+D16+F16</f>
        <v>3</v>
      </c>
      <c r="H16" s="79">
        <f>+C16+E16</f>
        <v>59.7</v>
      </c>
    </row>
    <row r="17" spans="1:9" x14ac:dyDescent="0.3">
      <c r="A17" s="115" t="s">
        <v>102</v>
      </c>
      <c r="B17" s="84">
        <f>IF(G17&lt;=0,0,RANK(G17,G$14:G$18,1))</f>
        <v>4</v>
      </c>
      <c r="C17" s="77">
        <v>59.5</v>
      </c>
      <c r="D17" s="78">
        <f>IF(C17&lt;=0,0,RANK(C17,C$14:C$18,0))</f>
        <v>4</v>
      </c>
      <c r="E17" s="104"/>
      <c r="F17" s="78">
        <f>IF(E17&lt;=0,0,RANK(E17,E$14:E$18,0))</f>
        <v>0</v>
      </c>
      <c r="G17" s="78">
        <f>+D17+F17</f>
        <v>4</v>
      </c>
      <c r="H17" s="79">
        <f>+C17+E17</f>
        <v>59.5</v>
      </c>
    </row>
    <row r="18" spans="1:9" x14ac:dyDescent="0.3">
      <c r="A18" s="172" t="s">
        <v>99</v>
      </c>
      <c r="B18" s="84">
        <f>IF(G18&lt;=0,0,RANK(G18,G$14:G$18,1))</f>
        <v>5</v>
      </c>
      <c r="C18" s="77">
        <v>57</v>
      </c>
      <c r="D18" s="78">
        <f>IF(C18&lt;=0,0,RANK(C18,C$14:C$18,0))</f>
        <v>5</v>
      </c>
      <c r="E18" s="104"/>
      <c r="F18" s="78">
        <f>IF(E18&lt;=0,0,RANK(E18,E$14:E$18,0))</f>
        <v>0</v>
      </c>
      <c r="G18" s="78">
        <f>+D18+F18</f>
        <v>5</v>
      </c>
      <c r="H18" s="79">
        <f>+C18+E18</f>
        <v>57</v>
      </c>
    </row>
    <row r="19" spans="1:9" x14ac:dyDescent="0.3">
      <c r="A19" s="64"/>
      <c r="B19" s="49"/>
      <c r="C19" s="48"/>
      <c r="D19" s="49"/>
      <c r="E19" s="48"/>
      <c r="F19" s="49"/>
      <c r="G19" s="49"/>
      <c r="H19" s="50"/>
    </row>
    <row r="20" spans="1:9" x14ac:dyDescent="0.3">
      <c r="A20" s="65" t="s">
        <v>28</v>
      </c>
      <c r="C20" s="45"/>
      <c r="E20" s="45"/>
      <c r="F20" s="21"/>
      <c r="H20" s="46"/>
    </row>
    <row r="21" spans="1:9" x14ac:dyDescent="0.3">
      <c r="A21" t="s">
        <v>124</v>
      </c>
      <c r="B21" s="84">
        <f>IF(G21&lt;=0,0,RANK(G21,G$21:G$23,1))</f>
        <v>1</v>
      </c>
      <c r="C21" s="77">
        <v>55.7</v>
      </c>
      <c r="D21" s="100">
        <f>IF(C21&lt;=0,0,RANK(C21,C$21:C$23,0))</f>
        <v>1</v>
      </c>
      <c r="E21" s="104"/>
      <c r="F21" s="100">
        <f>IF(E21&lt;=0,0,RANK(E21,E$21:E$23,0))</f>
        <v>0</v>
      </c>
      <c r="G21" s="78">
        <f>+D21+F21</f>
        <v>1</v>
      </c>
      <c r="H21" s="79">
        <f>+C21+E21</f>
        <v>55.7</v>
      </c>
      <c r="I21" s="58"/>
    </row>
    <row r="22" spans="1:9" x14ac:dyDescent="0.3">
      <c r="A22" t="s">
        <v>125</v>
      </c>
      <c r="B22" s="84">
        <f t="shared" ref="B22:B23" si="0">IF(G22&lt;=0,0,RANK(G22,G$21:G$23,1))</f>
        <v>2</v>
      </c>
      <c r="C22" s="77">
        <v>54.8</v>
      </c>
      <c r="D22" s="100">
        <f t="shared" ref="D22:D23" si="1">IF(C22&lt;=0,0,RANK(C22,C$21:C$23,0))</f>
        <v>2</v>
      </c>
      <c r="E22" s="104"/>
      <c r="F22" s="100">
        <f t="shared" ref="F22:F23" si="2">IF(E22&lt;=0,0,RANK(E22,E$21:E$23,0))</f>
        <v>0</v>
      </c>
      <c r="G22" s="78">
        <f t="shared" ref="G22:G23" si="3">+D22+F22</f>
        <v>2</v>
      </c>
      <c r="H22" s="79">
        <f t="shared" ref="H22:H23" si="4">+C22+E22</f>
        <v>54.8</v>
      </c>
      <c r="I22" s="58"/>
    </row>
    <row r="23" spans="1:9" x14ac:dyDescent="0.3">
      <c r="A23" t="s">
        <v>150</v>
      </c>
      <c r="B23" s="84">
        <f t="shared" si="0"/>
        <v>3</v>
      </c>
      <c r="C23" s="77">
        <v>54.2</v>
      </c>
      <c r="D23" s="100">
        <f t="shared" si="1"/>
        <v>3</v>
      </c>
      <c r="E23" s="104"/>
      <c r="F23" s="100">
        <f t="shared" si="2"/>
        <v>0</v>
      </c>
      <c r="G23" s="78">
        <f t="shared" si="3"/>
        <v>3</v>
      </c>
      <c r="H23" s="79">
        <f t="shared" si="4"/>
        <v>54.2</v>
      </c>
      <c r="I23" s="58"/>
    </row>
    <row r="24" spans="1:9" x14ac:dyDescent="0.3">
      <c r="A24" s="64"/>
      <c r="B24" s="49"/>
      <c r="C24" s="48"/>
      <c r="D24" s="49"/>
      <c r="E24" s="48"/>
      <c r="F24" s="49"/>
      <c r="G24" s="49"/>
      <c r="H24" s="50"/>
    </row>
    <row r="25" spans="1:9" x14ac:dyDescent="0.3">
      <c r="A25" s="65" t="s">
        <v>46</v>
      </c>
      <c r="C25" s="45"/>
      <c r="E25" s="45"/>
      <c r="F25" s="21"/>
      <c r="H25" s="46"/>
    </row>
    <row r="26" spans="1:9" x14ac:dyDescent="0.3">
      <c r="A26" s="115" t="s">
        <v>151</v>
      </c>
      <c r="B26" s="84">
        <f>IF(G26&lt;=0,0,RANK(G26,G$26:G$27,1))</f>
        <v>1</v>
      </c>
      <c r="C26" s="171">
        <v>52.6</v>
      </c>
      <c r="D26" s="100">
        <f>IF(C26&lt;=0,0,RANK(C26,C$26:C$27,0))</f>
        <v>1</v>
      </c>
      <c r="E26" s="104"/>
      <c r="F26" s="100">
        <f>IF(E26&lt;=0,0,RANK(E26,E$26:E$27,0))</f>
        <v>0</v>
      </c>
      <c r="G26" s="78">
        <f>+D26+F26</f>
        <v>1</v>
      </c>
      <c r="H26" s="79">
        <f>+C26+E26</f>
        <v>52.6</v>
      </c>
      <c r="I26" s="58"/>
    </row>
    <row r="27" spans="1:9" x14ac:dyDescent="0.3">
      <c r="A27" s="172" t="s">
        <v>105</v>
      </c>
      <c r="B27" s="84">
        <f>IF(G27&lt;=0,0,RANK(G27,G$26:G$27,1))</f>
        <v>2</v>
      </c>
      <c r="C27" s="77">
        <v>48.7</v>
      </c>
      <c r="D27" s="100">
        <f>IF(C27&lt;=0,0,RANK(C27,C$26:C$27,0))</f>
        <v>2</v>
      </c>
      <c r="E27" s="104"/>
      <c r="F27" s="100">
        <f>IF(E27&lt;=0,0,RANK(E27,E$26:E$27,0))</f>
        <v>0</v>
      </c>
      <c r="G27" s="78">
        <f>+D27+F27</f>
        <v>2</v>
      </c>
      <c r="H27" s="79">
        <f>+C27+E27</f>
        <v>48.7</v>
      </c>
      <c r="I27" s="58"/>
    </row>
    <row r="28" spans="1:9" x14ac:dyDescent="0.3">
      <c r="A28" s="64"/>
      <c r="B28" s="49"/>
      <c r="C28" s="48"/>
      <c r="D28" s="49"/>
      <c r="E28" s="48"/>
      <c r="F28" s="49"/>
      <c r="G28" s="49"/>
      <c r="H28" s="50"/>
    </row>
    <row r="29" spans="1:9" hidden="1" x14ac:dyDescent="0.3">
      <c r="A29" s="65" t="s">
        <v>46</v>
      </c>
      <c r="C29" s="45"/>
      <c r="E29" s="45"/>
      <c r="F29" s="21"/>
      <c r="H29" s="46"/>
    </row>
    <row r="30" spans="1:9" hidden="1" x14ac:dyDescent="0.3">
      <c r="A30" s="29" t="s">
        <v>45</v>
      </c>
      <c r="B30" s="84">
        <f>IF(G30&lt;=0,0,RANK(G30,G$30,1))</f>
        <v>0</v>
      </c>
      <c r="C30" s="77"/>
      <c r="D30" s="100">
        <f>IF(C30&lt;=0,0,RANK(C30,C$30,0))</f>
        <v>0</v>
      </c>
      <c r="E30" s="104"/>
      <c r="F30" s="100">
        <f>IF(E30&lt;=0,0,RANK(E30,E$30,0))</f>
        <v>0</v>
      </c>
      <c r="G30" s="78">
        <f>+D30+F30</f>
        <v>0</v>
      </c>
      <c r="H30" s="79">
        <f>+C30+E30</f>
        <v>0</v>
      </c>
      <c r="I30" s="58"/>
    </row>
    <row r="31" spans="1:9" hidden="1" x14ac:dyDescent="0.3">
      <c r="A31" s="64"/>
      <c r="B31" s="49"/>
      <c r="C31" s="48"/>
      <c r="D31" s="49"/>
      <c r="E31" s="48"/>
      <c r="F31" s="49"/>
      <c r="G31" s="49"/>
      <c r="H31" s="50"/>
    </row>
    <row r="32" spans="1:9" x14ac:dyDescent="0.3">
      <c r="A32" s="65" t="s">
        <v>11</v>
      </c>
      <c r="C32" s="45"/>
      <c r="E32" s="45"/>
      <c r="F32" s="21"/>
      <c r="H32" s="46"/>
    </row>
    <row r="33" spans="1:9" x14ac:dyDescent="0.3">
      <c r="A33" t="s">
        <v>130</v>
      </c>
      <c r="B33" s="84">
        <f>IF(G33&lt;=0,0,RANK(G33,G$33:G$34,1))</f>
        <v>1</v>
      </c>
      <c r="C33" s="171">
        <v>66</v>
      </c>
      <c r="D33" s="100">
        <f>IF(C33&lt;=0,0,RANK(C33,C$33:C$34,0))</f>
        <v>1</v>
      </c>
      <c r="E33" s="104"/>
      <c r="F33" s="78">
        <f>IF(E33&lt;=0,0,RANK(E33,E$33:E$34,0))</f>
        <v>0</v>
      </c>
      <c r="G33" s="78">
        <f>+D33+F33</f>
        <v>1</v>
      </c>
      <c r="H33" s="79">
        <f>+C33+E33</f>
        <v>66</v>
      </c>
      <c r="I33" s="58"/>
    </row>
    <row r="34" spans="1:9" x14ac:dyDescent="0.3">
      <c r="A34" t="s">
        <v>106</v>
      </c>
      <c r="B34" s="84">
        <f>IF(G34&lt;=0,0,RANK(G34,G$33:G$34,1))</f>
        <v>2</v>
      </c>
      <c r="C34" s="77">
        <v>61.8</v>
      </c>
      <c r="D34" s="100">
        <f>IF(C34&lt;=0,0,RANK(C34,C$33:C$34,0))</f>
        <v>2</v>
      </c>
      <c r="E34" s="104"/>
      <c r="F34" s="78">
        <f>IF(E34&lt;=0,0,RANK(E34,E$33:E$34,0))</f>
        <v>0</v>
      </c>
      <c r="G34" s="78">
        <f>+D34+F34</f>
        <v>2</v>
      </c>
      <c r="H34" s="79">
        <f>+C34+E34</f>
        <v>61.8</v>
      </c>
      <c r="I34" s="58"/>
    </row>
    <row r="35" spans="1:9" x14ac:dyDescent="0.3">
      <c r="A35" s="64"/>
      <c r="B35" s="49"/>
      <c r="C35" s="48"/>
      <c r="D35" s="49"/>
      <c r="E35" s="48"/>
      <c r="F35" s="49"/>
      <c r="G35" s="49"/>
      <c r="H35" s="50"/>
    </row>
    <row r="36" spans="1:9" x14ac:dyDescent="0.3">
      <c r="A36" s="65" t="s">
        <v>12</v>
      </c>
      <c r="C36" s="45"/>
      <c r="E36" s="45"/>
      <c r="F36" s="21"/>
      <c r="H36" s="46"/>
    </row>
    <row r="37" spans="1:9" x14ac:dyDescent="0.3">
      <c r="A37" t="s">
        <v>147</v>
      </c>
      <c r="B37" s="84">
        <f>IF(G37&lt;=0,0,RANK(G37,G$37:G$42,1))</f>
        <v>1</v>
      </c>
      <c r="C37" s="171">
        <v>72.7</v>
      </c>
      <c r="D37" s="78">
        <f>IF(C37&lt;=0,0,RANK(C37,C$37:C$42,0))</f>
        <v>1</v>
      </c>
      <c r="E37" s="104"/>
      <c r="F37" s="78">
        <f>IF(E37&lt;=0,0,RANK(E37,E$37:E$42,0))</f>
        <v>0</v>
      </c>
      <c r="G37" s="78">
        <f>+D37+F37</f>
        <v>1</v>
      </c>
      <c r="H37" s="79">
        <f>+C37+E37</f>
        <v>72.7</v>
      </c>
    </row>
    <row r="38" spans="1:9" x14ac:dyDescent="0.3">
      <c r="A38" t="s">
        <v>112</v>
      </c>
      <c r="B38" s="84">
        <f>IF(G38&lt;=0,0,RANK(G38,G$37:G$42,1))</f>
        <v>2</v>
      </c>
      <c r="C38" s="77">
        <v>70.400000000000006</v>
      </c>
      <c r="D38" s="78">
        <f>IF(C38&lt;=0,0,RANK(C38,C$37:C$42,0))</f>
        <v>2</v>
      </c>
      <c r="E38" s="104"/>
      <c r="F38" s="78">
        <f>IF(E38&lt;=0,0,RANK(E38,E$37:E$42,0))</f>
        <v>0</v>
      </c>
      <c r="G38" s="78">
        <f>+D38+F38</f>
        <v>2</v>
      </c>
      <c r="H38" s="79">
        <f>+C38+E38</f>
        <v>70.400000000000006</v>
      </c>
    </row>
    <row r="39" spans="1:9" x14ac:dyDescent="0.3">
      <c r="A39" t="s">
        <v>111</v>
      </c>
      <c r="B39" s="84">
        <f>IF(G39&lt;=0,0,RANK(G39,G$37:G$42,1))</f>
        <v>3</v>
      </c>
      <c r="C39" s="77">
        <v>69</v>
      </c>
      <c r="D39" s="78">
        <f>IF(C39&lt;=0,0,RANK(C39,C$37:C$42,0))</f>
        <v>3</v>
      </c>
      <c r="E39" s="104"/>
      <c r="F39" s="78">
        <f>IF(E39&lt;=0,0,RANK(E39,E$37:E$42,0))</f>
        <v>0</v>
      </c>
      <c r="G39" s="78">
        <f>+D39+F39</f>
        <v>3</v>
      </c>
      <c r="H39" s="79">
        <f>+C39+E39</f>
        <v>69</v>
      </c>
    </row>
    <row r="40" spans="1:9" x14ac:dyDescent="0.3">
      <c r="A40" t="s">
        <v>148</v>
      </c>
      <c r="B40" s="84">
        <f>IF(G40&lt;=0,0,RANK(G40,G$37:G$42,1))</f>
        <v>4</v>
      </c>
      <c r="C40" s="77">
        <v>66.8</v>
      </c>
      <c r="D40" s="78">
        <f>IF(C40&lt;=0,0,RANK(C40,C$37:C$42,0))</f>
        <v>4</v>
      </c>
      <c r="E40" s="104"/>
      <c r="F40" s="78">
        <f>IF(E40&lt;=0,0,RANK(E40,E$37:E$42,0))</f>
        <v>0</v>
      </c>
      <c r="G40" s="78">
        <f>+D40+F40</f>
        <v>4</v>
      </c>
      <c r="H40" s="79">
        <f>+C40+E40</f>
        <v>66.8</v>
      </c>
    </row>
    <row r="41" spans="1:9" x14ac:dyDescent="0.3">
      <c r="A41" t="s">
        <v>110</v>
      </c>
      <c r="B41" s="84">
        <f>IF(G41&lt;=0,0,RANK(G41,G$37:G$42,1))</f>
        <v>5</v>
      </c>
      <c r="C41" s="77">
        <v>65.5</v>
      </c>
      <c r="D41" s="78">
        <f>IF(C41&lt;=0,0,RANK(C41,C$37:C$42,0))</f>
        <v>5</v>
      </c>
      <c r="E41" s="104"/>
      <c r="F41" s="78">
        <f>IF(E41&lt;=0,0,RANK(E41,E$37:E$42,0))</f>
        <v>0</v>
      </c>
      <c r="G41" s="78">
        <f>+D41+F41</f>
        <v>5</v>
      </c>
      <c r="H41" s="79">
        <f>+C41+E41</f>
        <v>65.5</v>
      </c>
    </row>
    <row r="42" spans="1:9" x14ac:dyDescent="0.3">
      <c r="A42" t="s">
        <v>135</v>
      </c>
      <c r="B42" s="84">
        <f>IF(G42&lt;=0,0,RANK(G42,G$37:G$42,1))</f>
        <v>6</v>
      </c>
      <c r="C42" s="77">
        <v>60.3</v>
      </c>
      <c r="D42" s="78">
        <f>IF(C42&lt;=0,0,RANK(C42,C$37:C$42,0))</f>
        <v>6</v>
      </c>
      <c r="E42" s="104"/>
      <c r="F42" s="78">
        <f>IF(E42&lt;=0,0,RANK(E42,E$37:E$42,0))</f>
        <v>0</v>
      </c>
      <c r="G42" s="78">
        <f>+D42+F42</f>
        <v>6</v>
      </c>
      <c r="H42" s="79">
        <f>+C42+E42</f>
        <v>60.3</v>
      </c>
    </row>
    <row r="43" spans="1:9" x14ac:dyDescent="0.3">
      <c r="A43" s="64"/>
      <c r="B43" s="49"/>
      <c r="C43" s="48"/>
      <c r="D43" s="49"/>
      <c r="E43" s="48"/>
      <c r="F43" s="49"/>
      <c r="G43" s="49"/>
      <c r="H43" s="50"/>
    </row>
    <row r="44" spans="1:9" x14ac:dyDescent="0.3">
      <c r="A44" s="65" t="s">
        <v>25</v>
      </c>
      <c r="C44" s="45"/>
      <c r="E44" s="45"/>
      <c r="F44" s="21"/>
      <c r="H44" s="46"/>
    </row>
    <row r="45" spans="1:9" x14ac:dyDescent="0.3">
      <c r="A45" t="s">
        <v>109</v>
      </c>
      <c r="B45" s="84">
        <f>IF(G45&lt;=0,0,RANK(G45,G$45:G$47,1))</f>
        <v>1</v>
      </c>
      <c r="C45" s="171">
        <v>72</v>
      </c>
      <c r="D45" s="78">
        <f>IF(C45&lt;=0,0,RANK(C45,C$45:C$47,0))</f>
        <v>1</v>
      </c>
      <c r="E45" s="104"/>
      <c r="F45" s="78">
        <f>IF(E45&lt;=0,0,RANK(E45,E$45:E$47,0))</f>
        <v>0</v>
      </c>
      <c r="G45" s="78">
        <f>+D45+F45</f>
        <v>1</v>
      </c>
      <c r="H45" s="79">
        <f>+C45+E45</f>
        <v>72</v>
      </c>
    </row>
    <row r="46" spans="1:9" x14ac:dyDescent="0.3">
      <c r="A46" t="s">
        <v>108</v>
      </c>
      <c r="B46" s="84">
        <f>IF(G46&lt;=0,0,RANK(G46,G$45:G$47,1))</f>
        <v>2</v>
      </c>
      <c r="C46" s="77">
        <v>71.8</v>
      </c>
      <c r="D46" s="78">
        <f>IF(C46&lt;=0,0,RANK(C46,C$45:C$47,0))</f>
        <v>2</v>
      </c>
      <c r="E46" s="104"/>
      <c r="F46" s="78">
        <f>IF(E46&lt;=0,0,RANK(E46,E$45:E$47,0))</f>
        <v>0</v>
      </c>
      <c r="G46" s="78">
        <f>+D46+F46</f>
        <v>2</v>
      </c>
      <c r="H46" s="79">
        <f>+C46+E46</f>
        <v>71.8</v>
      </c>
    </row>
    <row r="47" spans="1:9" x14ac:dyDescent="0.3">
      <c r="A47" t="s">
        <v>107</v>
      </c>
      <c r="B47" s="84">
        <f>IF(G47&lt;=0,0,RANK(G47,G$45:G$47,1))</f>
        <v>3</v>
      </c>
      <c r="C47" s="77">
        <v>67</v>
      </c>
      <c r="D47" s="78">
        <f>IF(C47&lt;=0,0,RANK(C47,C$45:C$47,0))</f>
        <v>3</v>
      </c>
      <c r="E47" s="104"/>
      <c r="F47" s="78">
        <f>IF(E47&lt;=0,0,RANK(E47,E$45:E$47,0))</f>
        <v>0</v>
      </c>
      <c r="G47" s="78">
        <f>+D47+F47</f>
        <v>3</v>
      </c>
      <c r="H47" s="79">
        <f>+C47+E47</f>
        <v>67</v>
      </c>
    </row>
    <row r="48" spans="1:9" x14ac:dyDescent="0.3">
      <c r="A48" s="64"/>
      <c r="B48" s="49"/>
      <c r="C48" s="48"/>
      <c r="D48" s="49"/>
      <c r="E48" s="48"/>
      <c r="F48" s="49"/>
      <c r="G48" s="49"/>
      <c r="H48" s="50"/>
    </row>
    <row r="49" spans="1:9" x14ac:dyDescent="0.3">
      <c r="A49" s="65" t="s">
        <v>34</v>
      </c>
      <c r="C49" s="45"/>
      <c r="E49" s="45"/>
      <c r="F49" s="21"/>
      <c r="H49" s="46"/>
    </row>
    <row r="50" spans="1:9" x14ac:dyDescent="0.3">
      <c r="A50" t="s">
        <v>152</v>
      </c>
      <c r="B50" s="132">
        <f>IF(G50&lt;=0,0,RANK(G50,G$50:G$50,1))</f>
        <v>1</v>
      </c>
      <c r="C50" s="171">
        <v>60.7</v>
      </c>
      <c r="D50" s="78">
        <f>IF(C50&lt;=0,0,RANK(C50,C$50:C$50,0))</f>
        <v>1</v>
      </c>
      <c r="E50" s="104"/>
      <c r="F50" s="78">
        <f>IF(E50&lt;=0,0,RANK(E50,E$50:E$50,0))</f>
        <v>0</v>
      </c>
      <c r="G50" s="78">
        <f>+D50+F50</f>
        <v>1</v>
      </c>
      <c r="H50" s="79">
        <f>+C50+E50</f>
        <v>60.7</v>
      </c>
    </row>
    <row r="51" spans="1:9" x14ac:dyDescent="0.3">
      <c r="A51" s="64"/>
      <c r="B51" s="49"/>
      <c r="C51" s="48"/>
      <c r="D51" s="49"/>
      <c r="E51" s="48"/>
      <c r="F51" s="49"/>
      <c r="G51" s="49"/>
      <c r="H51" s="50"/>
    </row>
    <row r="52" spans="1:9" x14ac:dyDescent="0.3">
      <c r="A52" s="65" t="s">
        <v>26</v>
      </c>
      <c r="C52" s="45"/>
      <c r="E52" s="45"/>
      <c r="F52" s="21"/>
      <c r="H52" s="46"/>
    </row>
    <row r="53" spans="1:9" x14ac:dyDescent="0.3">
      <c r="A53" t="s">
        <v>113</v>
      </c>
      <c r="B53" s="84">
        <f>IF(G53&lt;=0,0,RANK(G53,G$53:G$55,1))</f>
        <v>1</v>
      </c>
      <c r="C53" s="77">
        <v>79.7</v>
      </c>
      <c r="D53" s="78">
        <f>IF(C53&lt;=0,0,RANK(C53,C$53:C$55,0))</f>
        <v>1</v>
      </c>
      <c r="E53" s="104"/>
      <c r="F53" s="78">
        <f>IF(E53&lt;=0,0,RANK(E53,E$53:E$55,0))</f>
        <v>0</v>
      </c>
      <c r="G53" s="78">
        <f>+D53+F53</f>
        <v>1</v>
      </c>
      <c r="H53" s="79">
        <f>+C53+E53</f>
        <v>79.7</v>
      </c>
    </row>
    <row r="54" spans="1:9" x14ac:dyDescent="0.3">
      <c r="A54" t="s">
        <v>134</v>
      </c>
      <c r="B54" s="84">
        <f>IF(G54&lt;=0,0,RANK(G54,G$53:G$55,1))</f>
        <v>2</v>
      </c>
      <c r="C54" s="77">
        <v>76.599999999999994</v>
      </c>
      <c r="D54" s="78">
        <f>IF(C54&lt;=0,0,RANK(C54,C$53:C$55,0))</f>
        <v>2</v>
      </c>
      <c r="E54" s="104"/>
      <c r="F54" s="78">
        <f>IF(E54&lt;=0,0,RANK(E54,E$53:E$55,0))</f>
        <v>0</v>
      </c>
      <c r="G54" s="78">
        <f>+D54+F54</f>
        <v>2</v>
      </c>
      <c r="H54" s="79">
        <f>+C54+E54</f>
        <v>76.599999999999994</v>
      </c>
    </row>
    <row r="55" spans="1:9" x14ac:dyDescent="0.3">
      <c r="A55" t="s">
        <v>114</v>
      </c>
      <c r="B55" s="84">
        <f>IF(G55&lt;=0,0,RANK(G55,G$53:G$55,1))</f>
        <v>3</v>
      </c>
      <c r="C55" s="77">
        <v>67.5</v>
      </c>
      <c r="D55" s="78">
        <f>IF(C55&lt;=0,0,RANK(C55,C$53:C$55,0))</f>
        <v>3</v>
      </c>
      <c r="E55" s="104"/>
      <c r="F55" s="78">
        <f>IF(E55&lt;=0,0,RANK(E55,E$53:E$55,0))</f>
        <v>0</v>
      </c>
      <c r="G55" s="78">
        <f>+D55+F55</f>
        <v>3</v>
      </c>
      <c r="H55" s="79">
        <f>+C55+E55</f>
        <v>67.5</v>
      </c>
    </row>
    <row r="56" spans="1:9" x14ac:dyDescent="0.3">
      <c r="A56" s="64"/>
      <c r="B56" s="49"/>
      <c r="C56" s="48"/>
      <c r="D56" s="49"/>
      <c r="E56" s="48"/>
      <c r="F56" s="49"/>
      <c r="G56" s="49"/>
      <c r="H56" s="50"/>
    </row>
    <row r="57" spans="1:9" x14ac:dyDescent="0.3">
      <c r="A57" s="65" t="s">
        <v>27</v>
      </c>
      <c r="C57" s="45"/>
      <c r="E57" s="45"/>
      <c r="F57" s="21"/>
      <c r="H57" s="46"/>
    </row>
    <row r="58" spans="1:9" x14ac:dyDescent="0.3">
      <c r="A58" t="s">
        <v>116</v>
      </c>
      <c r="B58" s="174">
        <f>IF(G58&lt;=0,0,RANK(G58,G$58:G$65,1))</f>
        <v>1</v>
      </c>
      <c r="C58" s="77">
        <v>79.900000000000006</v>
      </c>
      <c r="D58" s="100">
        <f>IF(C58&lt;=0,0,RANK(C58,C$58:C$65,0))</f>
        <v>1</v>
      </c>
      <c r="E58" s="104"/>
      <c r="F58" s="100">
        <f>IF(E58&lt;=0,0,RANK(E58,E$58:E$65,0))</f>
        <v>0</v>
      </c>
      <c r="G58" s="78">
        <f>+D58+F58</f>
        <v>1</v>
      </c>
      <c r="H58" s="79">
        <f>+C58+E58</f>
        <v>79.900000000000006</v>
      </c>
      <c r="I58" s="58"/>
    </row>
    <row r="59" spans="1:9" x14ac:dyDescent="0.3">
      <c r="A59" t="s">
        <v>126</v>
      </c>
      <c r="B59" s="84">
        <f>IF(G59&lt;=0,0,RANK(G59,G$58:G$65,1))</f>
        <v>2</v>
      </c>
      <c r="C59" s="77">
        <v>77.900000000000006</v>
      </c>
      <c r="D59" s="100">
        <f>IF(C59&lt;=0,0,RANK(C59,C$58:C$65,0))</f>
        <v>2</v>
      </c>
      <c r="E59" s="104"/>
      <c r="F59" s="100">
        <f>IF(E59&lt;=0,0,RANK(E59,E$58:E$65,0))</f>
        <v>0</v>
      </c>
      <c r="G59" s="78">
        <f>+D59+F59</f>
        <v>2</v>
      </c>
      <c r="H59" s="79">
        <f>+C59+E59</f>
        <v>77.900000000000006</v>
      </c>
      <c r="I59" s="58"/>
    </row>
    <row r="60" spans="1:9" x14ac:dyDescent="0.3">
      <c r="A60" t="s">
        <v>117</v>
      </c>
      <c r="B60" s="84">
        <f>IF(G60&lt;=0,0,RANK(G60,G$58:G$65,1))</f>
        <v>3</v>
      </c>
      <c r="C60" s="77">
        <v>76.900000000000006</v>
      </c>
      <c r="D60" s="100">
        <f>IF(C60&lt;=0,0,RANK(C60,C$58:C$65,0))</f>
        <v>3</v>
      </c>
      <c r="E60" s="104"/>
      <c r="F60" s="100">
        <f>IF(E60&lt;=0,0,RANK(E60,E$58:E$65,0))</f>
        <v>0</v>
      </c>
      <c r="G60" s="78">
        <f>+D60+F60</f>
        <v>3</v>
      </c>
      <c r="H60" s="79">
        <f>+C60+E60</f>
        <v>76.900000000000006</v>
      </c>
      <c r="I60" s="58"/>
    </row>
    <row r="61" spans="1:9" x14ac:dyDescent="0.3">
      <c r="A61" t="s">
        <v>115</v>
      </c>
      <c r="B61" s="84">
        <f>IF(G61&lt;=0,0,RANK(G61,G$58:G$65,1))</f>
        <v>4</v>
      </c>
      <c r="C61" s="77">
        <v>76.8</v>
      </c>
      <c r="D61" s="100">
        <f>IF(C61&lt;=0,0,RANK(C61,C$58:C$65,0))</f>
        <v>4</v>
      </c>
      <c r="E61" s="104"/>
      <c r="F61" s="100">
        <f>IF(E61&lt;=0,0,RANK(E61,E$58:E$65,0))</f>
        <v>0</v>
      </c>
      <c r="G61" s="78">
        <f>+D61+F61</f>
        <v>4</v>
      </c>
      <c r="H61" s="79">
        <f>+C61+E61</f>
        <v>76.8</v>
      </c>
      <c r="I61" s="58"/>
    </row>
    <row r="62" spans="1:9" x14ac:dyDescent="0.3">
      <c r="A62" t="s">
        <v>133</v>
      </c>
      <c r="B62" s="84">
        <f>IF(G62&lt;=0,0,RANK(G62,G$58:G$65,1))</f>
        <v>5</v>
      </c>
      <c r="C62" s="77">
        <v>73.8</v>
      </c>
      <c r="D62" s="100">
        <f>IF(C62&lt;=0,0,RANK(C62,C$58:C$65,0))</f>
        <v>5</v>
      </c>
      <c r="E62" s="104"/>
      <c r="F62" s="100">
        <f>IF(E62&lt;=0,0,RANK(E62,E$58:E$65,0))</f>
        <v>0</v>
      </c>
      <c r="G62" s="78">
        <f>+D62+F62</f>
        <v>5</v>
      </c>
      <c r="H62" s="79">
        <f>+C62+E62</f>
        <v>73.8</v>
      </c>
      <c r="I62" s="58"/>
    </row>
    <row r="63" spans="1:9" x14ac:dyDescent="0.3">
      <c r="A63" t="s">
        <v>138</v>
      </c>
      <c r="B63" s="84">
        <f>IF(G63&lt;=0,0,RANK(G63,G$58:G$65,1))</f>
        <v>6</v>
      </c>
      <c r="C63" s="77">
        <v>73.599999999999994</v>
      </c>
      <c r="D63" s="100">
        <f>IF(C63&lt;=0,0,RANK(C63,C$58:C$65,0))</f>
        <v>6</v>
      </c>
      <c r="E63" s="104"/>
      <c r="F63" s="100">
        <f>IF(E63&lt;=0,0,RANK(E63,E$58:E$65,0))</f>
        <v>0</v>
      </c>
      <c r="G63" s="78">
        <f>+D63+F63</f>
        <v>6</v>
      </c>
      <c r="H63" s="79">
        <f>+C63+E63</f>
        <v>73.599999999999994</v>
      </c>
      <c r="I63" s="58"/>
    </row>
    <row r="64" spans="1:9" x14ac:dyDescent="0.3">
      <c r="A64" t="s">
        <v>132</v>
      </c>
      <c r="B64" s="84">
        <f>IF(G64&lt;=0,0,RANK(G64,G$58:G$65,1))</f>
        <v>7</v>
      </c>
      <c r="C64" s="77">
        <v>72.8</v>
      </c>
      <c r="D64" s="100">
        <f>IF(C64&lt;=0,0,RANK(C64,C$58:C$65,0))</f>
        <v>7</v>
      </c>
      <c r="E64" s="104"/>
      <c r="F64" s="100">
        <f>IF(E64&lt;=0,0,RANK(E64,E$58:E$65,0))</f>
        <v>0</v>
      </c>
      <c r="G64" s="78">
        <f>+D64+F64</f>
        <v>7</v>
      </c>
      <c r="H64" s="79">
        <f>+C64+E64</f>
        <v>72.8</v>
      </c>
      <c r="I64" s="58"/>
    </row>
    <row r="65" spans="1:9" x14ac:dyDescent="0.3">
      <c r="A65" t="s">
        <v>153</v>
      </c>
      <c r="B65" s="84">
        <f>IF(G65&lt;=0,0,RANK(G65,G$58:G$65,1))</f>
        <v>8</v>
      </c>
      <c r="C65" s="77">
        <v>72</v>
      </c>
      <c r="D65" s="100">
        <f>IF(C65&lt;=0,0,RANK(C65,C$58:C$65,0))</f>
        <v>8</v>
      </c>
      <c r="E65" s="104"/>
      <c r="F65" s="100">
        <f>IF(E65&lt;=0,0,RANK(E65,E$58:E$65,0))</f>
        <v>0</v>
      </c>
      <c r="G65" s="78">
        <f>+D65+F65</f>
        <v>8</v>
      </c>
      <c r="H65" s="79">
        <f>+C65+E65</f>
        <v>72</v>
      </c>
      <c r="I65" s="58"/>
    </row>
    <row r="66" spans="1:9" x14ac:dyDescent="0.3">
      <c r="A66" s="64"/>
      <c r="B66" s="49"/>
      <c r="C66" s="48"/>
      <c r="D66" s="49"/>
      <c r="E66" s="48"/>
      <c r="F66" s="49"/>
      <c r="G66" s="49"/>
      <c r="H66" s="50"/>
    </row>
    <row r="67" spans="1:9" x14ac:dyDescent="0.3">
      <c r="A67" s="65" t="s">
        <v>162</v>
      </c>
      <c r="C67" s="45"/>
      <c r="E67" s="45"/>
      <c r="F67" s="21"/>
      <c r="H67" s="46"/>
    </row>
    <row r="68" spans="1:9" x14ac:dyDescent="0.3">
      <c r="A68" s="147" t="s">
        <v>163</v>
      </c>
      <c r="B68" s="84">
        <f>IF(G68&lt;=0,0,RANK(G68,G$68:G$68,1))</f>
        <v>1</v>
      </c>
      <c r="C68" s="77">
        <v>75.099999999999994</v>
      </c>
      <c r="D68" s="78">
        <f>IF(C68&lt;=0,0,RANK(C68,C$68:C$68,0))</f>
        <v>1</v>
      </c>
      <c r="E68" s="104"/>
      <c r="F68" s="78">
        <f>IF(E68&lt;=0,0,RANK(E68,E$68:E$68,0))</f>
        <v>0</v>
      </c>
      <c r="G68" s="78">
        <f>+D68+F68</f>
        <v>1</v>
      </c>
      <c r="H68" s="79">
        <f>+C68+E68</f>
        <v>75.099999999999994</v>
      </c>
    </row>
    <row r="69" spans="1:9" x14ac:dyDescent="0.3">
      <c r="A69" s="64"/>
      <c r="B69" s="49"/>
      <c r="C69" s="48"/>
      <c r="D69" s="49"/>
      <c r="E69" s="48"/>
      <c r="F69" s="49"/>
      <c r="G69" s="49"/>
      <c r="H69" s="50"/>
    </row>
    <row r="70" spans="1:9" x14ac:dyDescent="0.3">
      <c r="A70" s="65" t="s">
        <v>16</v>
      </c>
      <c r="C70" s="45"/>
      <c r="E70" s="45"/>
      <c r="F70" s="21"/>
      <c r="H70" s="46"/>
    </row>
    <row r="71" spans="1:9" x14ac:dyDescent="0.3">
      <c r="A71" t="s">
        <v>119</v>
      </c>
      <c r="B71" s="84">
        <f>IF(G71&lt;=0,0,RANK(G71,G$71:G$73,1))</f>
        <v>1</v>
      </c>
      <c r="C71" s="77">
        <v>87.2</v>
      </c>
      <c r="D71" s="78">
        <f>IF(C71&lt;=0,0,RANK(C71,C$71:C$73,0))</f>
        <v>1</v>
      </c>
      <c r="E71" s="77"/>
      <c r="F71" s="78">
        <f>IF(E71&lt;=0,0,RANK(E71,E$71:E$73,0))</f>
        <v>0</v>
      </c>
      <c r="G71" s="78">
        <f>+D71+F71</f>
        <v>1</v>
      </c>
      <c r="H71" s="79">
        <f>+C71+E71</f>
        <v>87.2</v>
      </c>
    </row>
    <row r="72" spans="1:9" x14ac:dyDescent="0.3">
      <c r="A72" t="s">
        <v>118</v>
      </c>
      <c r="B72" s="84">
        <f t="shared" ref="B72:B73" si="5">IF(G72&lt;=0,0,RANK(G72,G$71:G$73,1))</f>
        <v>2</v>
      </c>
      <c r="C72" s="77">
        <v>83.9</v>
      </c>
      <c r="D72" s="78">
        <f t="shared" ref="D72:D73" si="6">IF(C72&lt;=0,0,RANK(C72,C$71:C$73,0))</f>
        <v>2</v>
      </c>
      <c r="E72" s="77"/>
      <c r="F72" s="78">
        <f>IF(E72&lt;=0,0,RANK(E72,E$71:E$73,0))</f>
        <v>0</v>
      </c>
      <c r="G72" s="78">
        <f>+D72+F72</f>
        <v>2</v>
      </c>
      <c r="H72" s="79">
        <f>+C72+E72</f>
        <v>83.9</v>
      </c>
    </row>
    <row r="73" spans="1:9" x14ac:dyDescent="0.3">
      <c r="A73" t="s">
        <v>136</v>
      </c>
      <c r="B73" s="84">
        <f t="shared" si="5"/>
        <v>3</v>
      </c>
      <c r="C73" s="77">
        <v>78.3</v>
      </c>
      <c r="D73" s="78">
        <f t="shared" si="6"/>
        <v>3</v>
      </c>
      <c r="E73" s="77"/>
      <c r="F73" s="78">
        <f>IF(E73&lt;=0,0,RANK(E73,E$71:E$73,0))</f>
        <v>0</v>
      </c>
      <c r="G73" s="78">
        <f>+D73+F73</f>
        <v>3</v>
      </c>
      <c r="H73" s="79">
        <f>+C73+E73</f>
        <v>78.3</v>
      </c>
    </row>
    <row r="74" spans="1:9" x14ac:dyDescent="0.3">
      <c r="A74" s="64"/>
      <c r="B74" s="49"/>
      <c r="C74" s="48"/>
      <c r="D74" s="49"/>
      <c r="E74" s="48"/>
      <c r="F74" s="49"/>
      <c r="G74" s="49"/>
      <c r="H74" s="50"/>
    </row>
    <row r="75" spans="1:9" x14ac:dyDescent="0.3">
      <c r="A75" s="65" t="s">
        <v>15</v>
      </c>
      <c r="C75" s="45"/>
      <c r="E75" s="45"/>
      <c r="F75" s="21"/>
      <c r="H75" s="46"/>
    </row>
    <row r="76" spans="1:9" x14ac:dyDescent="0.3">
      <c r="A76" t="s">
        <v>168</v>
      </c>
      <c r="B76" s="84">
        <f>IF(G76&lt;=0,0,RANK(G76,G$76:G$82,1))</f>
        <v>1</v>
      </c>
      <c r="C76" s="77">
        <v>90.8</v>
      </c>
      <c r="D76" s="78">
        <f>IF(C76&lt;=0,0,RANK(C76,C$76:C$82,0))</f>
        <v>1</v>
      </c>
      <c r="E76" s="77"/>
      <c r="F76" s="78">
        <f>IF(E76&lt;=0,0,RANK(E76,E$76:E$82,0))</f>
        <v>0</v>
      </c>
      <c r="G76" s="78">
        <f>+D76+F76</f>
        <v>1</v>
      </c>
      <c r="H76" s="79">
        <f>+C76+E76</f>
        <v>90.8</v>
      </c>
    </row>
    <row r="77" spans="1:9" x14ac:dyDescent="0.3">
      <c r="A77" t="s">
        <v>121</v>
      </c>
      <c r="B77" s="84">
        <f>IF(G77&lt;=0,0,RANK(G77,G$76:G$82,1))</f>
        <v>2</v>
      </c>
      <c r="C77" s="77">
        <v>88.8</v>
      </c>
      <c r="D77" s="78">
        <f>IF(C77&lt;=0,0,RANK(C77,C$76:C$82,0))</f>
        <v>2</v>
      </c>
      <c r="E77" s="77"/>
      <c r="F77" s="78">
        <f>IF(E77&lt;=0,0,RANK(E77,E$76:E$82,0))</f>
        <v>0</v>
      </c>
      <c r="G77" s="78">
        <f>+D77+F77</f>
        <v>2</v>
      </c>
      <c r="H77" s="79">
        <f>+C77+E77</f>
        <v>88.8</v>
      </c>
    </row>
    <row r="78" spans="1:9" x14ac:dyDescent="0.3">
      <c r="A78" t="s">
        <v>141</v>
      </c>
      <c r="B78" s="84">
        <f>IF(G78&lt;=0,0,RANK(G78,G$76:G$82,1))</f>
        <v>3</v>
      </c>
      <c r="C78" s="77">
        <v>87.4</v>
      </c>
      <c r="D78" s="78">
        <f>IF(C78&lt;=0,0,RANK(C78,C$76:C$82,0))</f>
        <v>3</v>
      </c>
      <c r="E78" s="77"/>
      <c r="F78" s="78">
        <f>IF(E78&lt;=0,0,RANK(E78,E$76:E$82,0))</f>
        <v>0</v>
      </c>
      <c r="G78" s="78">
        <f>+D78+F78</f>
        <v>3</v>
      </c>
      <c r="H78" s="79">
        <f>+C78+E78</f>
        <v>87.4</v>
      </c>
    </row>
    <row r="79" spans="1:9" x14ac:dyDescent="0.3">
      <c r="A79" t="s">
        <v>127</v>
      </c>
      <c r="B79" s="84">
        <f>IF(G79&lt;=0,0,RANK(G79,G$76:G$82,1))</f>
        <v>4</v>
      </c>
      <c r="C79" s="77">
        <v>87.2</v>
      </c>
      <c r="D79" s="78">
        <f>IF(C79&lt;=0,0,RANK(C79,C$76:C$82,0))</f>
        <v>4</v>
      </c>
      <c r="E79" s="77"/>
      <c r="F79" s="78">
        <f>IF(E79&lt;=0,0,RANK(E79,E$76:E$82,0))</f>
        <v>0</v>
      </c>
      <c r="G79" s="78">
        <f>+D79+F79</f>
        <v>4</v>
      </c>
      <c r="H79" s="79">
        <f>+C79+E79</f>
        <v>87.2</v>
      </c>
    </row>
    <row r="80" spans="1:9" x14ac:dyDescent="0.3">
      <c r="A80" t="s">
        <v>137</v>
      </c>
      <c r="B80" s="84">
        <f>IF(G80&lt;=0,0,RANK(G80,G$76:G$82,1))</f>
        <v>5</v>
      </c>
      <c r="C80" s="77">
        <v>83.2</v>
      </c>
      <c r="D80" s="78">
        <f>IF(C80&lt;=0,0,RANK(C80,C$76:C$82,0))</f>
        <v>5</v>
      </c>
      <c r="E80" s="77"/>
      <c r="F80" s="78">
        <f>IF(E80&lt;=0,0,RANK(E80,E$76:E$82,0))</f>
        <v>0</v>
      </c>
      <c r="G80" s="78">
        <f>+D80+F80</f>
        <v>5</v>
      </c>
      <c r="H80" s="79">
        <f>+C80+E80</f>
        <v>83.2</v>
      </c>
    </row>
    <row r="81" spans="1:8" x14ac:dyDescent="0.3">
      <c r="A81" t="s">
        <v>131</v>
      </c>
      <c r="B81" s="84">
        <f>IF(G81&lt;=0,0,RANK(G81,G$76:G$82,1))</f>
        <v>6</v>
      </c>
      <c r="C81" s="77">
        <v>79.2</v>
      </c>
      <c r="D81" s="78">
        <f>IF(C81&lt;=0,0,RANK(C81,C$76:C$82,0))</f>
        <v>6</v>
      </c>
      <c r="E81" s="77"/>
      <c r="F81" s="78">
        <f>IF(E81&lt;=0,0,RANK(E81,E$76:E$82,0))</f>
        <v>0</v>
      </c>
      <c r="G81" s="78">
        <f>+D81+F81</f>
        <v>6</v>
      </c>
      <c r="H81" s="79">
        <f>+C81+E81</f>
        <v>79.2</v>
      </c>
    </row>
    <row r="82" spans="1:8" x14ac:dyDescent="0.3">
      <c r="A82" t="s">
        <v>120</v>
      </c>
      <c r="B82" s="84">
        <f>IF(G82&lt;=0,0,RANK(G82,G$76:G$82,1))</f>
        <v>7</v>
      </c>
      <c r="C82" s="77">
        <v>76.8</v>
      </c>
      <c r="D82" s="78">
        <f>IF(C82&lt;=0,0,RANK(C82,C$76:C$82,0))</f>
        <v>7</v>
      </c>
      <c r="E82" s="77"/>
      <c r="F82" s="78">
        <f>IF(E82&lt;=0,0,RANK(E82,E$76:E$82,0))</f>
        <v>0</v>
      </c>
      <c r="G82" s="78">
        <f>+D82+F82</f>
        <v>7</v>
      </c>
      <c r="H82" s="79">
        <f>+C82+E82</f>
        <v>76.8</v>
      </c>
    </row>
    <row r="83" spans="1:8" ht="15" thickBot="1" x14ac:dyDescent="0.35">
      <c r="A83" s="66"/>
      <c r="B83" s="26"/>
      <c r="C83" s="25"/>
      <c r="D83" s="26"/>
      <c r="E83" s="25"/>
      <c r="F83" s="26"/>
      <c r="G83" s="26"/>
      <c r="H83" s="53"/>
    </row>
    <row r="84" spans="1:8" x14ac:dyDescent="0.3">
      <c r="B84" s="21"/>
      <c r="C84" s="20"/>
      <c r="D84" s="21"/>
      <c r="E84" s="20"/>
      <c r="F84" s="21"/>
      <c r="G84" s="21"/>
      <c r="H84" s="20"/>
    </row>
  </sheetData>
  <sortState xmlns:xlrd2="http://schemas.microsoft.com/office/spreadsheetml/2017/richdata2" ref="A58:I65">
    <sortCondition ref="B58:B65"/>
  </sortState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ADED-071A-40CA-B0B9-23D1E8E9F80D}">
  <sheetPr>
    <tabColor rgb="FF92D050"/>
  </sheetPr>
  <dimension ref="A1:I49"/>
  <sheetViews>
    <sheetView view="pageBreakPreview" zoomScale="60" zoomScaleNormal="130" workbookViewId="0">
      <selection activeCell="A34" sqref="A34:XFD39"/>
    </sheetView>
  </sheetViews>
  <sheetFormatPr defaultRowHeight="14.4" x14ac:dyDescent="0.3"/>
  <cols>
    <col min="1" max="1" width="20.88671875" style="63" bestFit="1" customWidth="1"/>
    <col min="5" max="6" width="0" hidden="1" customWidth="1"/>
    <col min="9" max="9" width="12.33203125" bestFit="1" customWidth="1"/>
  </cols>
  <sheetData>
    <row r="1" spans="1:9" ht="15" thickBot="1" x14ac:dyDescent="0.35"/>
    <row r="2" spans="1:9" ht="30.6" thickBot="1" x14ac:dyDescent="0.55000000000000004">
      <c r="B2" s="151" t="s">
        <v>66</v>
      </c>
      <c r="C2" s="152"/>
      <c r="D2" s="152"/>
      <c r="E2" s="152"/>
      <c r="F2" s="152"/>
      <c r="G2" s="152"/>
      <c r="H2" s="153"/>
      <c r="I2" s="169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18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69" t="s">
        <v>11</v>
      </c>
      <c r="C6" s="45"/>
      <c r="E6" s="45"/>
      <c r="F6" s="21"/>
      <c r="H6" s="46"/>
    </row>
    <row r="7" spans="1:9" x14ac:dyDescent="0.3">
      <c r="A7" t="s">
        <v>130</v>
      </c>
      <c r="B7" s="84">
        <f>IF(G7&lt;=0,0,RANK(G7,G$7,1))</f>
        <v>1</v>
      </c>
      <c r="C7" s="166">
        <v>65.2</v>
      </c>
      <c r="D7" s="78">
        <f>IF(C7&lt;=0,0,RANK(C7,C$7,0))</f>
        <v>1</v>
      </c>
      <c r="E7" s="118"/>
      <c r="F7" s="78">
        <f>IF(E7&lt;=0,0,RANK(E7,#REF!,0))</f>
        <v>0</v>
      </c>
      <c r="G7" s="78">
        <f t="shared" ref="G7" si="0">+D7+F7</f>
        <v>1</v>
      </c>
      <c r="H7" s="79">
        <f t="shared" ref="H7" si="1">+C7+E7</f>
        <v>65.2</v>
      </c>
    </row>
    <row r="8" spans="1:9" x14ac:dyDescent="0.3">
      <c r="A8" s="64"/>
      <c r="B8" s="49"/>
      <c r="C8" s="48"/>
      <c r="D8" s="49"/>
      <c r="E8" s="120"/>
      <c r="F8" s="49"/>
      <c r="G8" s="49"/>
      <c r="H8" s="50"/>
    </row>
    <row r="9" spans="1:9" x14ac:dyDescent="0.3">
      <c r="A9" s="65" t="s">
        <v>12</v>
      </c>
      <c r="C9" s="45"/>
      <c r="E9" s="45"/>
      <c r="F9" s="21"/>
      <c r="H9" s="46"/>
    </row>
    <row r="10" spans="1:9" x14ac:dyDescent="0.3">
      <c r="A10" t="s">
        <v>112</v>
      </c>
      <c r="B10" s="85">
        <f>IF(G10&lt;=0,0,RANK(G10,G$10:G$11,1))</f>
        <v>1</v>
      </c>
      <c r="C10" s="166">
        <v>63</v>
      </c>
      <c r="D10" s="81">
        <f>IF(C10:C10&lt;=0,0,RANK(C10,C$10:C$11,0))</f>
        <v>1</v>
      </c>
      <c r="E10" s="119"/>
      <c r="F10" s="81">
        <f>IF(E10:E10&lt;=0,0,RANK(E10,#REF!,0))</f>
        <v>0</v>
      </c>
      <c r="G10" s="81">
        <f>+D10+F10</f>
        <v>1</v>
      </c>
      <c r="H10" s="82">
        <f>+C10+E10</f>
        <v>63</v>
      </c>
    </row>
    <row r="11" spans="1:9" x14ac:dyDescent="0.3">
      <c r="A11" t="s">
        <v>135</v>
      </c>
      <c r="B11" s="85">
        <f>IF(G11&lt;=0,0,RANK(G11,G$10:G$11,1))</f>
        <v>2</v>
      </c>
      <c r="C11" s="80">
        <v>62.8</v>
      </c>
      <c r="D11" s="81">
        <f>IF(C11:C11&lt;=0,0,RANK(C11,C$10:C$11,0))</f>
        <v>2</v>
      </c>
      <c r="E11" s="119"/>
      <c r="F11" s="81">
        <f>IF(E11:E11&lt;=0,0,RANK(E11,#REF!,0))</f>
        <v>0</v>
      </c>
      <c r="G11" s="81">
        <f>+D11+F11</f>
        <v>2</v>
      </c>
      <c r="H11" s="82">
        <f>+C11+E11</f>
        <v>62.8</v>
      </c>
    </row>
    <row r="12" spans="1:9" x14ac:dyDescent="0.3">
      <c r="A12" s="64"/>
      <c r="B12" s="49"/>
      <c r="C12" s="48"/>
      <c r="D12" s="49"/>
      <c r="E12" s="120"/>
      <c r="F12" s="49"/>
      <c r="G12" s="49"/>
      <c r="H12" s="50"/>
    </row>
    <row r="13" spans="1:9" x14ac:dyDescent="0.3">
      <c r="A13" s="65" t="s">
        <v>25</v>
      </c>
      <c r="C13" s="45"/>
      <c r="E13" s="45"/>
      <c r="F13" s="21"/>
      <c r="H13" s="46"/>
    </row>
    <row r="14" spans="1:9" x14ac:dyDescent="0.3">
      <c r="A14" t="s">
        <v>114</v>
      </c>
      <c r="B14" s="85">
        <f>IF(G14&lt;=0,0,RANK(G14,G$14:G$18,1))</f>
        <v>1</v>
      </c>
      <c r="C14" s="80">
        <v>74.400000000000006</v>
      </c>
      <c r="D14" s="81">
        <f>IF(C14:C18&lt;=0,0,RANK(C14,C$14:C$18,0))</f>
        <v>1</v>
      </c>
      <c r="E14" s="119"/>
      <c r="F14" s="81">
        <f>IF(E14:E14&lt;=0,0,RANK(E14,#REF!,0))</f>
        <v>0</v>
      </c>
      <c r="G14" s="81">
        <f>+D14+F14</f>
        <v>1</v>
      </c>
      <c r="H14" s="82">
        <f>+C14+E14</f>
        <v>74.400000000000006</v>
      </c>
    </row>
    <row r="15" spans="1:9" x14ac:dyDescent="0.3">
      <c r="A15" t="s">
        <v>134</v>
      </c>
      <c r="B15" s="85">
        <f>IF(G15&lt;=0,0,RANK(G15,G$14:G$18,1))</f>
        <v>2</v>
      </c>
      <c r="C15" s="80">
        <v>72.8</v>
      </c>
      <c r="D15" s="81">
        <f>IF(C15:C19&lt;=0,0,RANK(C15,C$14:C$18,0))</f>
        <v>2</v>
      </c>
      <c r="E15" s="119"/>
      <c r="F15" s="81">
        <f>IF(E15:E15&lt;=0,0,RANK(E15,#REF!,0))</f>
        <v>0</v>
      </c>
      <c r="G15" s="81">
        <f>+D15+F15</f>
        <v>2</v>
      </c>
      <c r="H15" s="82">
        <f>+C15+E15</f>
        <v>72.8</v>
      </c>
    </row>
    <row r="16" spans="1:9" x14ac:dyDescent="0.3">
      <c r="A16" t="s">
        <v>108</v>
      </c>
      <c r="B16" s="85">
        <f>IF(G16&lt;=0,0,RANK(G16,G$14:G$18,1))</f>
        <v>3</v>
      </c>
      <c r="C16" s="80">
        <v>72</v>
      </c>
      <c r="D16" s="81">
        <f>IF(C16:C19&lt;=0,0,RANK(C16,C$14:C$18,0))</f>
        <v>3</v>
      </c>
      <c r="E16" s="119"/>
      <c r="F16" s="81">
        <f>IF(E16:E16&lt;=0,0,RANK(E16,#REF!,0))</f>
        <v>0</v>
      </c>
      <c r="G16" s="81">
        <f>+D16+F16</f>
        <v>3</v>
      </c>
      <c r="H16" s="82">
        <f>+C16+E16</f>
        <v>72</v>
      </c>
    </row>
    <row r="17" spans="1:8" x14ac:dyDescent="0.3">
      <c r="A17" t="s">
        <v>124</v>
      </c>
      <c r="B17" s="85">
        <f>IF(G17&lt;=0,0,RANK(G17,G$14:G$18,1))</f>
        <v>4</v>
      </c>
      <c r="C17" s="80">
        <v>66.2</v>
      </c>
      <c r="D17" s="81">
        <f>IF(C17:C20&lt;=0,0,RANK(C17,C$14:C$18,0))</f>
        <v>4</v>
      </c>
      <c r="E17" s="119"/>
      <c r="F17" s="81">
        <f>IF(E17:E17&lt;=0,0,RANK(E17,#REF!,0))</f>
        <v>0</v>
      </c>
      <c r="G17" s="81">
        <f>+D17+F17</f>
        <v>4</v>
      </c>
      <c r="H17" s="82">
        <f>+C17+E17</f>
        <v>66.2</v>
      </c>
    </row>
    <row r="18" spans="1:8" x14ac:dyDescent="0.3">
      <c r="A18" t="s">
        <v>125</v>
      </c>
      <c r="B18" s="85">
        <f>IF(G18&lt;=0,0,RANK(G18,G$14:G$18,1))</f>
        <v>5</v>
      </c>
      <c r="C18" s="80">
        <v>64.8</v>
      </c>
      <c r="D18" s="81">
        <f>IF(C18:C21&lt;=0,0,RANK(C18,C$14:C$18,0))</f>
        <v>5</v>
      </c>
      <c r="E18" s="119"/>
      <c r="F18" s="81">
        <f>IF(E18:E18&lt;=0,0,RANK(E18,#REF!,0))</f>
        <v>0</v>
      </c>
      <c r="G18" s="81">
        <f>+D18+F18</f>
        <v>5</v>
      </c>
      <c r="H18" s="82">
        <f>+C18+E18</f>
        <v>64.8</v>
      </c>
    </row>
    <row r="19" spans="1:8" x14ac:dyDescent="0.3">
      <c r="A19" s="64"/>
      <c r="B19" s="49"/>
      <c r="C19" s="48"/>
      <c r="D19" s="49"/>
      <c r="E19" s="120"/>
      <c r="F19" s="49"/>
      <c r="G19" s="49"/>
      <c r="H19" s="50"/>
    </row>
    <row r="20" spans="1:8" x14ac:dyDescent="0.3">
      <c r="A20" s="65" t="s">
        <v>34</v>
      </c>
      <c r="C20" s="45"/>
      <c r="E20" s="45"/>
      <c r="F20" s="21"/>
      <c r="H20" s="46"/>
    </row>
    <row r="21" spans="1:8" x14ac:dyDescent="0.3">
      <c r="A21" t="s">
        <v>133</v>
      </c>
      <c r="B21" s="85">
        <f>IF(G21&lt;=0,0,RANK(G21,G$21:G$24,1))</f>
        <v>1</v>
      </c>
      <c r="C21" s="80">
        <v>79.5</v>
      </c>
      <c r="D21" s="81">
        <f>IF(C21:C24&lt;=0,0,RANK(C21,C$21:C$24,0))</f>
        <v>1</v>
      </c>
      <c r="E21" s="119"/>
      <c r="F21" s="81">
        <f>IF(E21:E21&lt;=0,0,RANK(E21,#REF!,0))</f>
        <v>0</v>
      </c>
      <c r="G21" s="81">
        <f>+D21+F21</f>
        <v>1</v>
      </c>
      <c r="H21" s="82">
        <f>+C21+E21</f>
        <v>79.5</v>
      </c>
    </row>
    <row r="22" spans="1:8" x14ac:dyDescent="0.3">
      <c r="A22" t="s">
        <v>117</v>
      </c>
      <c r="B22" s="85">
        <f>IF(G22&lt;=0,0,RANK(G22,G$21:G$24,1))</f>
        <v>2</v>
      </c>
      <c r="C22" s="80">
        <v>73.900000000000006</v>
      </c>
      <c r="D22" s="81">
        <f>IF(C22:C25&lt;=0,0,RANK(C22,C$21:C$24,0))</f>
        <v>2</v>
      </c>
      <c r="E22" s="119"/>
      <c r="F22" s="81">
        <f>IF(E22:E22&lt;=0,0,RANK(E22,#REF!,0))</f>
        <v>0</v>
      </c>
      <c r="G22" s="81">
        <f>+D22+F22</f>
        <v>2</v>
      </c>
      <c r="H22" s="82">
        <f>+C22+E22</f>
        <v>73.900000000000006</v>
      </c>
    </row>
    <row r="23" spans="1:8" x14ac:dyDescent="0.3">
      <c r="A23" t="s">
        <v>132</v>
      </c>
      <c r="B23" s="85">
        <f>IF(G23&lt;=0,0,RANK(G23,G$21:G$24,1))</f>
        <v>3</v>
      </c>
      <c r="C23" s="80">
        <v>67.7</v>
      </c>
      <c r="D23" s="81">
        <f>IF(C23:C26&lt;=0,0,RANK(C23,C$21:C$24,0))</f>
        <v>3</v>
      </c>
      <c r="E23" s="119"/>
      <c r="F23" s="81">
        <f>IF(E23:E23&lt;=0,0,RANK(E23,#REF!,0))</f>
        <v>0</v>
      </c>
      <c r="G23" s="81">
        <f>+D23+F23</f>
        <v>3</v>
      </c>
      <c r="H23" s="82">
        <f>+C23+E23</f>
        <v>67.7</v>
      </c>
    </row>
    <row r="24" spans="1:8" x14ac:dyDescent="0.3">
      <c r="A24" t="s">
        <v>131</v>
      </c>
      <c r="B24" s="85">
        <f>IF(G24&lt;=0,0,RANK(G24,G$21:G$24,1))</f>
        <v>4</v>
      </c>
      <c r="C24" s="80">
        <v>65.400000000000006</v>
      </c>
      <c r="D24" s="81">
        <f>IF(C24:C27&lt;=0,0,RANK(C24,C$21:C$24,0))</f>
        <v>4</v>
      </c>
      <c r="E24" s="119"/>
      <c r="F24" s="81">
        <f>IF(E24:E24&lt;=0,0,RANK(E24,#REF!,0))</f>
        <v>0</v>
      </c>
      <c r="G24" s="81">
        <f>+D24+F24</f>
        <v>4</v>
      </c>
      <c r="H24" s="82">
        <f>+C24+E24</f>
        <v>65.400000000000006</v>
      </c>
    </row>
    <row r="25" spans="1:8" x14ac:dyDescent="0.3">
      <c r="A25" s="64"/>
      <c r="B25" s="49"/>
      <c r="C25" s="48"/>
      <c r="D25" s="49"/>
      <c r="E25" s="120"/>
      <c r="F25" s="49"/>
      <c r="G25" s="49"/>
      <c r="H25" s="50"/>
    </row>
    <row r="26" spans="1:8" x14ac:dyDescent="0.3">
      <c r="A26" s="65" t="s">
        <v>162</v>
      </c>
      <c r="C26" s="45"/>
      <c r="E26" s="45"/>
      <c r="F26" s="21"/>
      <c r="H26" s="46"/>
    </row>
    <row r="27" spans="1:8" x14ac:dyDescent="0.3">
      <c r="A27" t="s">
        <v>163</v>
      </c>
      <c r="B27" s="85">
        <f>IF(G27&lt;=0,0,RANK(G27,G$27,1))</f>
        <v>1</v>
      </c>
      <c r="C27" s="80">
        <v>78.400000000000006</v>
      </c>
      <c r="D27" s="81">
        <f>IF(C27:C27&lt;=0,0,RANK(C27,C$27,0))</f>
        <v>1</v>
      </c>
      <c r="E27" s="119"/>
      <c r="F27" s="81">
        <f>IF(E27:E27&lt;=0,0,RANK(E27,#REF!,0))</f>
        <v>0</v>
      </c>
      <c r="G27" s="81">
        <f>+D27+F27</f>
        <v>1</v>
      </c>
      <c r="H27" s="82">
        <f>+C27+E27</f>
        <v>78.400000000000006</v>
      </c>
    </row>
    <row r="28" spans="1:8" x14ac:dyDescent="0.3">
      <c r="A28" s="64"/>
      <c r="B28" s="49"/>
      <c r="C28" s="48"/>
      <c r="D28" s="49"/>
      <c r="E28" s="48"/>
      <c r="F28" s="49"/>
      <c r="G28" s="49"/>
      <c r="H28" s="50"/>
    </row>
    <row r="29" spans="1:8" x14ac:dyDescent="0.3">
      <c r="A29" s="65" t="s">
        <v>16</v>
      </c>
      <c r="C29" s="45"/>
      <c r="E29" s="45"/>
      <c r="F29" s="21"/>
      <c r="H29" s="46"/>
    </row>
    <row r="30" spans="1:8" x14ac:dyDescent="0.3">
      <c r="A30" t="s">
        <v>118</v>
      </c>
      <c r="B30" s="85">
        <f>IF(G30&lt;=0,0,RANK(G30,G$30:G$31,1))</f>
        <v>1</v>
      </c>
      <c r="C30" s="80">
        <v>87</v>
      </c>
      <c r="D30" s="81">
        <f>IF(C30:C30&lt;=0,0,RANK(C30,C$30:C$31,0))</f>
        <v>1</v>
      </c>
      <c r="E30" s="119"/>
      <c r="F30" s="81">
        <f>IF(E30:E30&lt;=0,0,RANK(E30,#REF!,0))</f>
        <v>0</v>
      </c>
      <c r="G30" s="81">
        <f>+D30+F30</f>
        <v>1</v>
      </c>
      <c r="H30" s="82">
        <f>+C30+E30</f>
        <v>87</v>
      </c>
    </row>
    <row r="31" spans="1:8" x14ac:dyDescent="0.3">
      <c r="A31" t="s">
        <v>136</v>
      </c>
      <c r="B31" s="85">
        <f>IF(G31&lt;=0,0,RANK(G31,G$30:G$31,1))</f>
        <v>2</v>
      </c>
      <c r="C31" s="80">
        <v>85.9</v>
      </c>
      <c r="D31" s="81">
        <f>IF(C31:C31&lt;=0,0,RANK(C31,C$30:C$31,0))</f>
        <v>2</v>
      </c>
      <c r="E31" s="119"/>
      <c r="F31" s="81">
        <f>IF(E31:E31&lt;=0,0,RANK(E31,#REF!,0))</f>
        <v>0</v>
      </c>
      <c r="G31" s="81">
        <f>+D31+F31</f>
        <v>2</v>
      </c>
      <c r="H31" s="82">
        <f>+C31+E31</f>
        <v>85.9</v>
      </c>
    </row>
    <row r="32" spans="1:8" x14ac:dyDescent="0.3">
      <c r="A32" s="64"/>
      <c r="B32" s="49"/>
      <c r="C32" s="48"/>
      <c r="D32" s="49"/>
      <c r="E32" s="48"/>
      <c r="F32" s="49"/>
      <c r="G32" s="49"/>
      <c r="H32" s="50"/>
    </row>
    <row r="33" spans="1:8" x14ac:dyDescent="0.3">
      <c r="A33" s="65" t="s">
        <v>15</v>
      </c>
      <c r="C33" s="45"/>
      <c r="E33" s="45"/>
      <c r="F33" s="21"/>
      <c r="H33" s="46"/>
    </row>
    <row r="34" spans="1:8" x14ac:dyDescent="0.3">
      <c r="A34" t="s">
        <v>137</v>
      </c>
      <c r="B34" s="85">
        <f>IF(G34&lt;=0,0,RANK(G34,G$34:G$39,1))</f>
        <v>1</v>
      </c>
      <c r="C34" s="80">
        <v>72.900000000000006</v>
      </c>
      <c r="D34" s="81">
        <f>IF(C34:C34&lt;=0,0,RANK(C34,C$34:C$39,0))</f>
        <v>1</v>
      </c>
      <c r="E34" s="119"/>
      <c r="F34" s="81">
        <f>IF(E34:E34&lt;=0,0,RANK(E34,#REF!,0))</f>
        <v>0</v>
      </c>
      <c r="G34" s="81">
        <f>+D34+F34</f>
        <v>1</v>
      </c>
      <c r="H34" s="82">
        <f>+C34+E34</f>
        <v>72.900000000000006</v>
      </c>
    </row>
    <row r="35" spans="1:8" x14ac:dyDescent="0.3">
      <c r="A35" t="s">
        <v>126</v>
      </c>
      <c r="B35" s="85">
        <f>IF(G35&lt;=0,0,RANK(G35,G$34:G$39,1))</f>
        <v>2</v>
      </c>
      <c r="C35" s="80">
        <v>72</v>
      </c>
      <c r="D35" s="81">
        <f>IF(C35:C35&lt;=0,0,RANK(C35,C$34:C$39,0))</f>
        <v>2</v>
      </c>
      <c r="E35" s="119"/>
      <c r="F35" s="81">
        <f>IF(E35:E35&lt;=0,0,RANK(E35,#REF!,0))</f>
        <v>0</v>
      </c>
      <c r="G35" s="81">
        <f>+D35+F35</f>
        <v>2</v>
      </c>
      <c r="H35" s="82">
        <f>+C35+E35</f>
        <v>72</v>
      </c>
    </row>
    <row r="36" spans="1:8" x14ac:dyDescent="0.3">
      <c r="A36" t="s">
        <v>139</v>
      </c>
      <c r="B36" s="85">
        <f>IF(G36&lt;=0,0,RANK(G36,G$34:G$39,1))</f>
        <v>3</v>
      </c>
      <c r="C36" s="80">
        <v>71.900000000000006</v>
      </c>
      <c r="D36" s="81">
        <f>IF(C36:C36&lt;=0,0,RANK(C36,C$34:C$39,0))</f>
        <v>3</v>
      </c>
      <c r="E36" s="119"/>
      <c r="F36" s="81">
        <f>IF(E36:E36&lt;=0,0,RANK(E36,#REF!,0))</f>
        <v>0</v>
      </c>
      <c r="G36" s="81">
        <f>+D36+F36</f>
        <v>3</v>
      </c>
      <c r="H36" s="82">
        <f>+C36+E36</f>
        <v>71.900000000000006</v>
      </c>
    </row>
    <row r="37" spans="1:8" x14ac:dyDescent="0.3">
      <c r="A37" t="s">
        <v>116</v>
      </c>
      <c r="B37" s="85">
        <f>IF(G37&lt;=0,0,RANK(G37,G$34:G$39,1))</f>
        <v>4</v>
      </c>
      <c r="C37" s="80">
        <v>69.5</v>
      </c>
      <c r="D37" s="81">
        <f>IF(C37:C37&lt;=0,0,RANK(C37,C$34:C$39,0))</f>
        <v>4</v>
      </c>
      <c r="E37" s="119"/>
      <c r="F37" s="81">
        <f>IF(E37:E37&lt;=0,0,RANK(E37,#REF!,0))</f>
        <v>0</v>
      </c>
      <c r="G37" s="81">
        <f>+D37+F37</f>
        <v>4</v>
      </c>
      <c r="H37" s="82">
        <f>+C37+E37</f>
        <v>69.5</v>
      </c>
    </row>
    <row r="38" spans="1:8" x14ac:dyDescent="0.3">
      <c r="A38" t="s">
        <v>138</v>
      </c>
      <c r="B38" s="85">
        <f>IF(G38&lt;=0,0,RANK(G38,G$34:G$39,1))</f>
        <v>5</v>
      </c>
      <c r="C38" s="80">
        <v>69.2</v>
      </c>
      <c r="D38" s="81">
        <f>IF(C38:C38&lt;=0,0,RANK(C38,C$34:C$39,0))</f>
        <v>5</v>
      </c>
      <c r="E38" s="119"/>
      <c r="F38" s="81">
        <f>IF(E38:E38&lt;=0,0,RANK(E38,#REF!,0))</f>
        <v>0</v>
      </c>
      <c r="G38" s="81">
        <f>+D38+F38</f>
        <v>5</v>
      </c>
      <c r="H38" s="82">
        <f>+C38+E38</f>
        <v>69.2</v>
      </c>
    </row>
    <row r="39" spans="1:8" x14ac:dyDescent="0.3">
      <c r="A39" t="s">
        <v>120</v>
      </c>
      <c r="B39" s="85">
        <f>IF(G39&lt;=0,0,RANK(G39,G$34:G$39,1))</f>
        <v>6</v>
      </c>
      <c r="C39" s="80">
        <v>67.900000000000006</v>
      </c>
      <c r="D39" s="81">
        <f>IF(C39:C39&lt;=0,0,RANK(C39,C$34:C$39,0))</f>
        <v>6</v>
      </c>
      <c r="E39" s="119"/>
      <c r="F39" s="81">
        <f>IF(E39:E39&lt;=0,0,RANK(E39,#REF!,0))</f>
        <v>0</v>
      </c>
      <c r="G39" s="81">
        <f>+D39+F39</f>
        <v>6</v>
      </c>
      <c r="H39" s="82">
        <f>+C39+E39</f>
        <v>67.900000000000006</v>
      </c>
    </row>
    <row r="40" spans="1:8" x14ac:dyDescent="0.3">
      <c r="A40" s="64"/>
      <c r="B40" s="49"/>
      <c r="C40" s="48"/>
      <c r="D40" s="49"/>
      <c r="E40" s="48"/>
      <c r="F40" s="49"/>
      <c r="G40" s="49"/>
      <c r="H40" s="50"/>
    </row>
    <row r="41" spans="1:8" x14ac:dyDescent="0.3">
      <c r="A41" s="65" t="s">
        <v>140</v>
      </c>
      <c r="C41" s="45"/>
      <c r="E41" s="45"/>
      <c r="F41" s="21"/>
      <c r="H41" s="46"/>
    </row>
    <row r="42" spans="1:8" x14ac:dyDescent="0.3">
      <c r="A42" t="s">
        <v>119</v>
      </c>
      <c r="B42" s="85">
        <f>IF(G42&lt;=0,0,RANK(G42,G$42,1))</f>
        <v>1</v>
      </c>
      <c r="C42" s="80">
        <v>85.3</v>
      </c>
      <c r="D42" s="81">
        <f>IF(C42:C42&lt;=0,0,RANK(C42,C$42,0))</f>
        <v>1</v>
      </c>
      <c r="E42" s="119"/>
      <c r="F42" s="81">
        <f>IF(E42:E42&lt;=0,0,RANK(E42,#REF!,0))</f>
        <v>0</v>
      </c>
      <c r="G42" s="81">
        <f>+D42+F42</f>
        <v>1</v>
      </c>
      <c r="H42" s="82">
        <f>+C42+E42</f>
        <v>85.3</v>
      </c>
    </row>
    <row r="43" spans="1:8" x14ac:dyDescent="0.3">
      <c r="A43" s="64"/>
      <c r="B43" s="49"/>
      <c r="C43" s="48"/>
      <c r="D43" s="49"/>
      <c r="E43" s="48"/>
      <c r="F43" s="49"/>
      <c r="G43" s="49"/>
      <c r="H43" s="50"/>
    </row>
    <row r="44" spans="1:8" x14ac:dyDescent="0.3">
      <c r="A44" s="65" t="s">
        <v>78</v>
      </c>
      <c r="C44" s="45"/>
      <c r="E44" s="45"/>
      <c r="F44" s="21"/>
      <c r="H44" s="46"/>
    </row>
    <row r="45" spans="1:8" x14ac:dyDescent="0.3">
      <c r="A45" t="s">
        <v>122</v>
      </c>
      <c r="B45" s="85">
        <f>IF(G45&lt;=0,0,RANK(G45,G$45:G$48,1))</f>
        <v>1</v>
      </c>
      <c r="C45" s="80">
        <v>93.9</v>
      </c>
      <c r="D45" s="81">
        <f>IF(C45:C45&lt;=0,0,RANK(C45,C$45:C$49,0))</f>
        <v>1</v>
      </c>
      <c r="E45" s="119"/>
      <c r="F45" s="81">
        <f>IF(E45:E45&lt;=0,0,RANK(E45,#REF!,0))</f>
        <v>0</v>
      </c>
      <c r="G45" s="81">
        <f>+D45+F45</f>
        <v>1</v>
      </c>
      <c r="H45" s="82">
        <f>+C45+E45</f>
        <v>93.9</v>
      </c>
    </row>
    <row r="46" spans="1:8" x14ac:dyDescent="0.3">
      <c r="A46" t="s">
        <v>121</v>
      </c>
      <c r="B46" s="85">
        <f>IF(G46&lt;=0,0,RANK(G46,G$45:G$48,1))</f>
        <v>2</v>
      </c>
      <c r="C46" s="80">
        <v>90.9</v>
      </c>
      <c r="D46" s="81">
        <f>IF(C46:C46&lt;=0,0,RANK(C46,C$45:C$49,0))</f>
        <v>2</v>
      </c>
      <c r="E46" s="119"/>
      <c r="F46" s="81">
        <f>IF(E46:E46&lt;=0,0,RANK(E46,#REF!,0))</f>
        <v>0</v>
      </c>
      <c r="G46" s="81">
        <f>+D46+F46</f>
        <v>2</v>
      </c>
      <c r="H46" s="82">
        <f>+C46+E46</f>
        <v>90.9</v>
      </c>
    </row>
    <row r="47" spans="1:8" x14ac:dyDescent="0.3">
      <c r="A47" t="s">
        <v>127</v>
      </c>
      <c r="B47" s="85">
        <f>IF(G47&lt;=0,0,RANK(G47,G$45:G$48,1))</f>
        <v>3</v>
      </c>
      <c r="C47" s="80">
        <v>89.3</v>
      </c>
      <c r="D47" s="81">
        <f>IF(C47:C47&lt;=0,0,RANK(C47,C$45:C$49,0))</f>
        <v>3</v>
      </c>
      <c r="E47" s="119"/>
      <c r="F47" s="81">
        <f>IF(E47:E47&lt;=0,0,RANK(E47,#REF!,0))</f>
        <v>0</v>
      </c>
      <c r="G47" s="81">
        <f>+D47+F47</f>
        <v>3</v>
      </c>
      <c r="H47" s="82">
        <f>+C47+E47</f>
        <v>89.3</v>
      </c>
    </row>
    <row r="48" spans="1:8" x14ac:dyDescent="0.3">
      <c r="A48" t="s">
        <v>141</v>
      </c>
      <c r="B48" s="85">
        <f>IF(G48&lt;=0,0,RANK(G48,G$45:G$48,1))</f>
        <v>4</v>
      </c>
      <c r="C48" s="80">
        <v>89</v>
      </c>
      <c r="D48" s="81">
        <f>IF(C48:C48&lt;=0,0,RANK(C48,C$45:C$49,0))</f>
        <v>4</v>
      </c>
      <c r="E48" s="119"/>
      <c r="F48" s="81">
        <f>IF(E48:E48&lt;=0,0,RANK(E48,#REF!,0))</f>
        <v>0</v>
      </c>
      <c r="G48" s="81">
        <f>+D48+F48</f>
        <v>4</v>
      </c>
      <c r="H48" s="82">
        <f>+C48+E48</f>
        <v>89</v>
      </c>
    </row>
    <row r="49" spans="1:8" x14ac:dyDescent="0.3">
      <c r="A49" s="64"/>
      <c r="B49" s="49"/>
      <c r="C49" s="48"/>
      <c r="D49" s="49"/>
      <c r="E49" s="48"/>
      <c r="F49" s="49"/>
      <c r="G49" s="49"/>
      <c r="H49" s="50"/>
    </row>
  </sheetData>
  <sortState xmlns:xlrd2="http://schemas.microsoft.com/office/spreadsheetml/2017/richdata2" ref="A34:I39">
    <sortCondition ref="B34:B39"/>
  </sortState>
  <mergeCells count="1">
    <mergeCell ref="B2:H2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5847-EAB9-4481-A57B-98A0B6D34A53}">
  <sheetPr>
    <pageSetUpPr fitToPage="1"/>
  </sheetPr>
  <dimension ref="A1:I20"/>
  <sheetViews>
    <sheetView view="pageBreakPreview" zoomScale="60" zoomScaleNormal="99" workbookViewId="0">
      <selection activeCell="K5" sqref="K5"/>
    </sheetView>
  </sheetViews>
  <sheetFormatPr defaultRowHeight="14.4" x14ac:dyDescent="0.3"/>
  <cols>
    <col min="1" max="1" width="21.109375" style="63" bestFit="1" customWidth="1"/>
    <col min="9" max="9" width="15.21875" customWidth="1"/>
  </cols>
  <sheetData>
    <row r="1" spans="1:9" ht="15" thickBot="1" x14ac:dyDescent="0.35"/>
    <row r="2" spans="1:9" ht="30.6" thickBot="1" x14ac:dyDescent="0.55000000000000004">
      <c r="B2" s="151" t="s">
        <v>67</v>
      </c>
      <c r="C2" s="152"/>
      <c r="D2" s="152"/>
      <c r="E2" s="152"/>
      <c r="F2" s="152"/>
      <c r="G2" s="152"/>
      <c r="H2" s="153"/>
      <c r="I2" s="169" t="s">
        <v>43</v>
      </c>
    </row>
    <row r="3" spans="1:9" ht="15.6" x14ac:dyDescent="0.3">
      <c r="B3" s="34" t="s">
        <v>17</v>
      </c>
      <c r="C3" s="35" t="s">
        <v>7</v>
      </c>
      <c r="D3" s="35"/>
      <c r="E3" s="35" t="s">
        <v>8</v>
      </c>
      <c r="F3" s="35"/>
      <c r="G3" s="36" t="s">
        <v>0</v>
      </c>
      <c r="H3" s="37" t="s">
        <v>17</v>
      </c>
    </row>
    <row r="4" spans="1:9" ht="15" thickBot="1" x14ac:dyDescent="0.35">
      <c r="B4" s="38" t="s">
        <v>6</v>
      </c>
      <c r="C4" s="39" t="s">
        <v>18</v>
      </c>
      <c r="D4" s="39" t="s">
        <v>19</v>
      </c>
      <c r="E4" s="39" t="s">
        <v>18</v>
      </c>
      <c r="F4" s="39" t="s">
        <v>19</v>
      </c>
      <c r="G4" s="39" t="s">
        <v>19</v>
      </c>
      <c r="H4" s="40" t="s">
        <v>18</v>
      </c>
    </row>
    <row r="5" spans="1:9" ht="35.25" customHeight="1" thickBot="1" x14ac:dyDescent="0.35">
      <c r="B5" s="41"/>
      <c r="C5" s="42"/>
      <c r="D5" s="43"/>
      <c r="E5" s="42"/>
      <c r="F5" s="42"/>
      <c r="G5" s="43"/>
      <c r="H5" s="44"/>
    </row>
    <row r="6" spans="1:9" x14ac:dyDescent="0.3">
      <c r="A6" s="65" t="s">
        <v>42</v>
      </c>
      <c r="B6" s="99"/>
      <c r="C6" s="45"/>
      <c r="E6" s="45"/>
      <c r="F6" s="21"/>
      <c r="H6" s="46"/>
    </row>
    <row r="7" spans="1:9" x14ac:dyDescent="0.3">
      <c r="A7" s="29" t="s">
        <v>142</v>
      </c>
      <c r="B7" s="89">
        <f>IF(G7&lt;=0,0,RANK(G7,G$7:G7,1))</f>
        <v>1</v>
      </c>
      <c r="C7" s="165">
        <v>60.6</v>
      </c>
      <c r="D7" s="91">
        <f>IF(C7&lt;=0,0,RANK(C7,C$7:C$7,0))</f>
        <v>1</v>
      </c>
      <c r="E7" s="90"/>
      <c r="F7" s="91">
        <f>IF(E7&lt;=0,0,RANK(E7,E$7:E$7,0))</f>
        <v>0</v>
      </c>
      <c r="G7" s="91">
        <f>+D7+F7</f>
        <v>1</v>
      </c>
      <c r="H7" s="92">
        <f>+C7+E7</f>
        <v>60.6</v>
      </c>
    </row>
    <row r="8" spans="1:9" x14ac:dyDescent="0.3">
      <c r="A8" s="64"/>
      <c r="B8" s="98"/>
      <c r="C8" s="48"/>
      <c r="D8" s="49"/>
      <c r="E8" s="48"/>
      <c r="F8" s="49"/>
      <c r="G8" s="49"/>
      <c r="H8" s="50"/>
    </row>
    <row r="9" spans="1:9" x14ac:dyDescent="0.3">
      <c r="A9" s="65" t="s">
        <v>47</v>
      </c>
      <c r="B9" s="99"/>
      <c r="C9" s="45"/>
      <c r="E9" s="45"/>
      <c r="F9" s="21"/>
      <c r="H9" s="46"/>
    </row>
    <row r="10" spans="1:9" x14ac:dyDescent="0.3">
      <c r="A10" s="106" t="s">
        <v>143</v>
      </c>
      <c r="B10" s="89">
        <f>IF(G10&lt;=0,0,RANK(G10,G$10:G$10,1))</f>
        <v>1</v>
      </c>
      <c r="C10" s="165">
        <v>69.599999999999994</v>
      </c>
      <c r="D10" s="91">
        <f>IF(C10&lt;=0,0,RANK(C10,C$10:C$10,0))</f>
        <v>1</v>
      </c>
      <c r="E10" s="90"/>
      <c r="F10" s="91">
        <f>IF(E10&lt;=0,0,RANK(E10,E$10:E$10,0))</f>
        <v>0</v>
      </c>
      <c r="G10" s="91">
        <f>+D10+F10</f>
        <v>1</v>
      </c>
      <c r="H10" s="92">
        <f>+C10+E10</f>
        <v>69.599999999999994</v>
      </c>
    </row>
    <row r="11" spans="1:9" x14ac:dyDescent="0.3">
      <c r="A11" s="64"/>
      <c r="B11" s="98"/>
      <c r="C11" s="48"/>
      <c r="D11" s="49"/>
      <c r="E11" s="48"/>
      <c r="F11" s="49"/>
      <c r="G11" s="49"/>
      <c r="H11" s="50"/>
    </row>
    <row r="12" spans="1:9" x14ac:dyDescent="0.3">
      <c r="A12" s="65" t="s">
        <v>167</v>
      </c>
      <c r="B12" s="99"/>
      <c r="C12" s="45"/>
      <c r="E12" s="45"/>
      <c r="F12" s="21"/>
      <c r="H12" s="46"/>
    </row>
    <row r="13" spans="1:9" x14ac:dyDescent="0.3">
      <c r="A13" s="131" t="s">
        <v>145</v>
      </c>
      <c r="B13" s="89">
        <f>IF(G13&lt;=0,0,RANK(G13,G$13:G$13,1))</f>
        <v>1</v>
      </c>
      <c r="C13" s="165">
        <v>75.7</v>
      </c>
      <c r="D13" s="91">
        <f>IF(C13&lt;=0,0,RANK(C13,C$13:C$13,0))</f>
        <v>1</v>
      </c>
      <c r="E13" s="90"/>
      <c r="F13" s="91">
        <f>IF(E13&lt;=0,0,RANK(E13,E$13,0))</f>
        <v>0</v>
      </c>
      <c r="G13" s="91">
        <f>+D13+F13</f>
        <v>1</v>
      </c>
      <c r="H13" s="92">
        <f>+C13+E13</f>
        <v>75.7</v>
      </c>
    </row>
    <row r="14" spans="1:9" x14ac:dyDescent="0.3">
      <c r="A14" s="64"/>
      <c r="B14" s="98"/>
      <c r="C14" s="48"/>
      <c r="D14" s="49"/>
      <c r="E14" s="48"/>
      <c r="F14" s="49"/>
      <c r="G14" s="49"/>
      <c r="H14" s="50"/>
    </row>
    <row r="15" spans="1:9" x14ac:dyDescent="0.3">
      <c r="A15" s="65" t="s">
        <v>29</v>
      </c>
      <c r="B15" s="99"/>
      <c r="C15" s="45"/>
      <c r="E15" s="45"/>
      <c r="F15" s="21"/>
      <c r="H15" s="46"/>
    </row>
    <row r="16" spans="1:9" x14ac:dyDescent="0.3">
      <c r="A16" s="106" t="s">
        <v>144</v>
      </c>
      <c r="B16" s="89">
        <f>IF(G16&lt;=0,0,RANK(G16,G$16:G$16,1))</f>
        <v>1</v>
      </c>
      <c r="C16" s="90">
        <v>75.7</v>
      </c>
      <c r="D16" s="91">
        <f>IF(C16&lt;=0,0,RANK(C16,C$16:C$16,0))</f>
        <v>1</v>
      </c>
      <c r="E16" s="90"/>
      <c r="F16" s="91">
        <f>IF(E16&lt;=0,0,RANK(E16,E$16,0))</f>
        <v>0</v>
      </c>
      <c r="G16" s="91">
        <f>+D16+F16</f>
        <v>1</v>
      </c>
      <c r="H16" s="92">
        <f>+C16+E16</f>
        <v>75.7</v>
      </c>
    </row>
    <row r="17" spans="1:8" x14ac:dyDescent="0.3">
      <c r="A17" s="64"/>
      <c r="B17" s="98"/>
      <c r="C17" s="48"/>
      <c r="D17" s="49"/>
      <c r="E17" s="48"/>
      <c r="F17" s="49"/>
      <c r="G17" s="49"/>
      <c r="H17" s="50"/>
    </row>
    <row r="18" spans="1:8" x14ac:dyDescent="0.3">
      <c r="A18" s="65" t="s">
        <v>88</v>
      </c>
      <c r="B18" s="99"/>
      <c r="C18" s="45"/>
      <c r="E18" s="45"/>
      <c r="F18" s="21"/>
      <c r="H18" s="46"/>
    </row>
    <row r="19" spans="1:8" x14ac:dyDescent="0.3">
      <c r="A19" s="106" t="s">
        <v>146</v>
      </c>
      <c r="B19" s="89">
        <f>IF(G19&lt;=0,0,RANK(G19,G$19,1))</f>
        <v>1</v>
      </c>
      <c r="C19" s="90">
        <v>91.4</v>
      </c>
      <c r="D19" s="91">
        <f>IF(C19&lt;=0,0,RANK(C19,C$19,0))</f>
        <v>1</v>
      </c>
      <c r="E19" s="90"/>
      <c r="F19" s="91">
        <f>IF(E19&lt;=0,0,RANK(E19,E$19,0))</f>
        <v>0</v>
      </c>
      <c r="G19" s="91">
        <f>+D19+F19</f>
        <v>1</v>
      </c>
      <c r="H19" s="92">
        <f>+C19+E19</f>
        <v>91.4</v>
      </c>
    </row>
    <row r="20" spans="1:8" x14ac:dyDescent="0.3">
      <c r="A20" s="64"/>
      <c r="B20" s="98"/>
      <c r="C20" s="48"/>
      <c r="D20" s="49"/>
      <c r="E20" s="48"/>
      <c r="F20" s="49"/>
      <c r="G20" s="49"/>
      <c r="H20" s="50"/>
    </row>
  </sheetData>
  <mergeCells count="1">
    <mergeCell ref="B2:H2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Miss Regional PAGEANT</vt:lpstr>
      <vt:lpstr>2-Baton</vt:lpstr>
      <vt:lpstr>3-Baton</vt:lpstr>
      <vt:lpstr>Duets</vt:lpstr>
      <vt:lpstr>Basic Strut</vt:lpstr>
      <vt:lpstr>X-Struts</vt:lpstr>
      <vt:lpstr>Solo</vt:lpstr>
      <vt:lpstr>Artistic Twirl</vt:lpstr>
      <vt:lpstr>Artistic Pairs</vt:lpstr>
      <vt:lpstr>Rhythmic Twirl</vt:lpstr>
      <vt:lpstr>Pairs</vt:lpstr>
      <vt:lpstr>Teams</vt:lpstr>
      <vt:lpstr>Cups</vt:lpstr>
      <vt:lpstr>CRITIQUES</vt:lpstr>
      <vt:lpstr>'Artistic Twirl'!Print_Area</vt:lpstr>
      <vt:lpstr>'Basic Strut'!Print_Area</vt:lpstr>
      <vt:lpstr>Cups!Print_Area</vt:lpstr>
      <vt:lpstr>'Miss Regional PAGEANT'!Print_Area</vt:lpstr>
      <vt:lpstr>'Rhythmic Twirl'!Print_Area</vt:lpstr>
      <vt:lpstr>Solo!Print_Area</vt:lpstr>
      <vt:lpstr>Teams!Print_Area</vt:lpstr>
      <vt:lpstr>'X-Struts'!Print_Area</vt:lpstr>
      <vt:lpstr>'Miss Regional PAGEANT'!Print_Titles</vt:lpstr>
      <vt:lpstr>Teams!Print_Titles</vt:lpstr>
      <vt:lpstr>'X-Struts'!Print_Titles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Batarla</dc:creator>
  <cp:lastModifiedBy>Sheila</cp:lastModifiedBy>
  <cp:lastPrinted>2023-04-02T21:52:56Z</cp:lastPrinted>
  <dcterms:created xsi:type="dcterms:W3CDTF">2014-02-03T01:12:56Z</dcterms:created>
  <dcterms:modified xsi:type="dcterms:W3CDTF">2023-04-02T21:53:45Z</dcterms:modified>
</cp:coreProperties>
</file>